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Sprint" sheetId="2" r:id="rId1"/>
    <sheet name="Rout" sheetId="1" r:id="rId2"/>
    <sheet name="Sheet1" sheetId="12" r:id="rId3"/>
  </sheets>
  <calcPr calcId="145621"/>
</workbook>
</file>

<file path=xl/calcChain.xml><?xml version="1.0" encoding="utf-8"?>
<calcChain xmlns="http://schemas.openxmlformats.org/spreadsheetml/2006/main">
  <c r="DZ4" i="1" l="1"/>
  <c r="DZ5" i="1"/>
  <c r="DZ6" i="1"/>
  <c r="DZ7" i="1"/>
  <c r="DZ8" i="1"/>
  <c r="DZ9" i="1"/>
  <c r="DZ10" i="1"/>
  <c r="DZ3" i="1"/>
  <c r="DZ4" i="2"/>
  <c r="DZ5" i="2"/>
  <c r="DZ6" i="2"/>
  <c r="DZ7" i="2"/>
  <c r="DZ8" i="2"/>
  <c r="DZ9" i="2"/>
  <c r="DZ3" i="2"/>
  <c r="EB25" i="1" l="1"/>
  <c r="EB26" i="1" s="1"/>
  <c r="EB27" i="1" s="1"/>
  <c r="EB28" i="1" s="1"/>
  <c r="EB29" i="1" s="1"/>
  <c r="EB30" i="1" s="1"/>
  <c r="EB31" i="1" s="1"/>
  <c r="EB24" i="1"/>
  <c r="EB26" i="2"/>
  <c r="EB27" i="2"/>
  <c r="EB28" i="2"/>
  <c r="EB25" i="2"/>
  <c r="EB24" i="2"/>
  <c r="ED3" i="1" l="1"/>
  <c r="EA11" i="1" l="1"/>
  <c r="EF11" i="1" s="1"/>
  <c r="EB11" i="1"/>
  <c r="EE11" i="1" s="1"/>
  <c r="EC11" i="1"/>
  <c r="EN11" i="1"/>
  <c r="EA12" i="1"/>
  <c r="EF12" i="1" s="1"/>
  <c r="EN12" i="1"/>
  <c r="EA13" i="1"/>
  <c r="EB13" i="1"/>
  <c r="EH13" i="1" s="1"/>
  <c r="EF13" i="1"/>
  <c r="EG13" i="1"/>
  <c r="EN13" i="1"/>
  <c r="EA14" i="1"/>
  <c r="EB14" i="1" s="1"/>
  <c r="EN14" i="1"/>
  <c r="EA15" i="1"/>
  <c r="EB15" i="1"/>
  <c r="EE15" i="1" s="1"/>
  <c r="EC15" i="1"/>
  <c r="EF15" i="1"/>
  <c r="EN15" i="1"/>
  <c r="EA16" i="1"/>
  <c r="EF16" i="1" s="1"/>
  <c r="EN16" i="1"/>
  <c r="EA17" i="1"/>
  <c r="EB17" i="1"/>
  <c r="EH17" i="1" s="1"/>
  <c r="EF17" i="1"/>
  <c r="EG17" i="1"/>
  <c r="EN17" i="1"/>
  <c r="EA17" i="2"/>
  <c r="EF17" i="2" s="1"/>
  <c r="EB17" i="2"/>
  <c r="EE17" i="2" s="1"/>
  <c r="EO17" i="2"/>
  <c r="EA10" i="2"/>
  <c r="EB10" i="2" s="1"/>
  <c r="EO10" i="2"/>
  <c r="EA11" i="2"/>
  <c r="EB11" i="2"/>
  <c r="EG11" i="2" s="1"/>
  <c r="EC11" i="2"/>
  <c r="EE11" i="2"/>
  <c r="ED11" i="2" s="1"/>
  <c r="EF11" i="2"/>
  <c r="EO11" i="2"/>
  <c r="EA12" i="2"/>
  <c r="EB12" i="2"/>
  <c r="EH12" i="2" s="1"/>
  <c r="EC12" i="2"/>
  <c r="EE12" i="2"/>
  <c r="EI12" i="2" s="1"/>
  <c r="EF12" i="2"/>
  <c r="EM12" i="2" s="1"/>
  <c r="EG12" i="2"/>
  <c r="EO12" i="2"/>
  <c r="EA13" i="2"/>
  <c r="EB13" i="2"/>
  <c r="EC13" i="2"/>
  <c r="EE13" i="2"/>
  <c r="EI13" i="2" s="1"/>
  <c r="EF13" i="2"/>
  <c r="EM13" i="2" s="1"/>
  <c r="EG13" i="2"/>
  <c r="EH13" i="2"/>
  <c r="EO13" i="2"/>
  <c r="EA14" i="2"/>
  <c r="EF14" i="2" s="1"/>
  <c r="EO14" i="2"/>
  <c r="EA15" i="2"/>
  <c r="EF15" i="2" s="1"/>
  <c r="EB15" i="2"/>
  <c r="EG15" i="2" s="1"/>
  <c r="EO15" i="2"/>
  <c r="EA16" i="2"/>
  <c r="EF16" i="2" s="1"/>
  <c r="EB16" i="2"/>
  <c r="EE16" i="2" s="1"/>
  <c r="EC16" i="2"/>
  <c r="EO16" i="2"/>
  <c r="EB3" i="2"/>
  <c r="EH3" i="2"/>
  <c r="EF4" i="2"/>
  <c r="EF5" i="2"/>
  <c r="EF6" i="2"/>
  <c r="EF7" i="2"/>
  <c r="EF8" i="2"/>
  <c r="EF9" i="2"/>
  <c r="EF3" i="2"/>
  <c r="EC3" i="2"/>
  <c r="EA4" i="2"/>
  <c r="EB4" i="2" s="1"/>
  <c r="EH4" i="2" s="1"/>
  <c r="EA5" i="2"/>
  <c r="EA6" i="2"/>
  <c r="EB6" i="2" s="1"/>
  <c r="EH6" i="2" s="1"/>
  <c r="EA7" i="2"/>
  <c r="EA8" i="2"/>
  <c r="EB8" i="2" s="1"/>
  <c r="EH8" i="2" s="1"/>
  <c r="EA9" i="2"/>
  <c r="EA3" i="2"/>
  <c r="EO9" i="2"/>
  <c r="EO8" i="2"/>
  <c r="EO7" i="2"/>
  <c r="EB7" i="2"/>
  <c r="EH7" i="2" s="1"/>
  <c r="EO6" i="2"/>
  <c r="EO5" i="2"/>
  <c r="EO4" i="2"/>
  <c r="EO3" i="2"/>
  <c r="ED15" i="1" l="1"/>
  <c r="EI15" i="1"/>
  <c r="EC14" i="1"/>
  <c r="EH14" i="1"/>
  <c r="EE14" i="1"/>
  <c r="EG14" i="1"/>
  <c r="ED11" i="1"/>
  <c r="EI11" i="1"/>
  <c r="EE17" i="1"/>
  <c r="EE13" i="1"/>
  <c r="EB16" i="1"/>
  <c r="EH15" i="1"/>
  <c r="EF14" i="1"/>
  <c r="EB12" i="1"/>
  <c r="EH11" i="1"/>
  <c r="EC17" i="1"/>
  <c r="EG15" i="1"/>
  <c r="EC13" i="1"/>
  <c r="EG11" i="1"/>
  <c r="EI17" i="2"/>
  <c r="ED17" i="2"/>
  <c r="EM17" i="2"/>
  <c r="EG17" i="2"/>
  <c r="EJ17" i="2" s="1"/>
  <c r="EC17" i="2"/>
  <c r="EH17" i="2"/>
  <c r="EM16" i="2"/>
  <c r="EJ16" i="2"/>
  <c r="EL12" i="2"/>
  <c r="EN12" i="2" s="1"/>
  <c r="EG10" i="2"/>
  <c r="EH10" i="2"/>
  <c r="EC10" i="2"/>
  <c r="EE10" i="2"/>
  <c r="EI16" i="2"/>
  <c r="ED16" i="2"/>
  <c r="EN13" i="2"/>
  <c r="EH16" i="2"/>
  <c r="ED12" i="2"/>
  <c r="EG16" i="2"/>
  <c r="EL13" i="2"/>
  <c r="ED13" i="2"/>
  <c r="EE15" i="2"/>
  <c r="EJ12" i="2"/>
  <c r="EK12" i="2" s="1"/>
  <c r="EI11" i="2"/>
  <c r="EJ11" i="2" s="1"/>
  <c r="EJ13" i="2"/>
  <c r="EK13" i="2" s="1"/>
  <c r="EH11" i="2"/>
  <c r="EC15" i="2"/>
  <c r="EB14" i="2"/>
  <c r="EF10" i="2"/>
  <c r="EH15" i="2"/>
  <c r="EC7" i="2"/>
  <c r="EG7" i="2"/>
  <c r="EE7" i="2"/>
  <c r="EG3" i="2"/>
  <c r="EE3" i="2"/>
  <c r="ED3" i="2" s="1"/>
  <c r="EE8" i="2"/>
  <c r="EC8" i="2"/>
  <c r="EG8" i="2"/>
  <c r="EG6" i="2"/>
  <c r="EE6" i="2"/>
  <c r="EC6" i="2"/>
  <c r="EE4" i="2"/>
  <c r="EC4" i="2"/>
  <c r="EG4" i="2"/>
  <c r="EB5" i="2"/>
  <c r="EH5" i="2" s="1"/>
  <c r="EB9" i="2"/>
  <c r="EH9" i="2" s="1"/>
  <c r="EB3" i="1"/>
  <c r="EA3" i="1"/>
  <c r="EA4" i="1"/>
  <c r="EB4" i="1" s="1"/>
  <c r="EA5" i="1"/>
  <c r="EF5" i="1" s="1"/>
  <c r="EA6" i="1"/>
  <c r="EF6" i="1" s="1"/>
  <c r="EA7" i="1"/>
  <c r="EF7" i="1" s="1"/>
  <c r="EA8" i="1"/>
  <c r="EF8" i="1" s="1"/>
  <c r="EA9" i="1"/>
  <c r="EB9" i="1" s="1"/>
  <c r="EC9" i="1" s="1"/>
  <c r="EA10" i="1"/>
  <c r="EB10" i="1" s="1"/>
  <c r="EC10" i="1" s="1"/>
  <c r="EN5" i="1"/>
  <c r="EN6" i="1"/>
  <c r="EN7" i="1"/>
  <c r="EN8" i="1"/>
  <c r="EN9" i="1"/>
  <c r="EN10" i="1"/>
  <c r="EN4" i="1"/>
  <c r="EN3" i="1"/>
  <c r="EL15" i="1" l="1"/>
  <c r="EM15" i="1"/>
  <c r="EJ15" i="1"/>
  <c r="EK15" i="1" s="1"/>
  <c r="EJ14" i="1"/>
  <c r="EK14" i="1" s="1"/>
  <c r="EG16" i="1"/>
  <c r="EH16" i="1"/>
  <c r="EC16" i="1"/>
  <c r="EE16" i="1"/>
  <c r="EI13" i="1"/>
  <c r="ED13" i="1"/>
  <c r="EI17" i="1"/>
  <c r="ED17" i="1"/>
  <c r="EL11" i="1"/>
  <c r="EM11" i="1"/>
  <c r="EJ11" i="1"/>
  <c r="EK11" i="1" s="1"/>
  <c r="EG12" i="1"/>
  <c r="EE12" i="1"/>
  <c r="EH12" i="1"/>
  <c r="EC12" i="1"/>
  <c r="ED14" i="1"/>
  <c r="EI14" i="1"/>
  <c r="EL14" i="1" s="1"/>
  <c r="EM14" i="1" s="1"/>
  <c r="EL17" i="2"/>
  <c r="EN17" i="2"/>
  <c r="EK17" i="2"/>
  <c r="EK11" i="2"/>
  <c r="EL11" i="2"/>
  <c r="EN11" i="2" s="1"/>
  <c r="EK16" i="2"/>
  <c r="EL16" i="2"/>
  <c r="EN16" i="2"/>
  <c r="ED10" i="2"/>
  <c r="EI10" i="2"/>
  <c r="EJ10" i="2" s="1"/>
  <c r="EK10" i="2" s="1"/>
  <c r="EM11" i="2"/>
  <c r="ED15" i="2"/>
  <c r="EI15" i="2"/>
  <c r="EL10" i="2"/>
  <c r="EN10" i="2" s="1"/>
  <c r="EM10" i="2"/>
  <c r="EE14" i="2"/>
  <c r="EG14" i="2"/>
  <c r="EH14" i="2"/>
  <c r="EC14" i="2"/>
  <c r="EJ6" i="2"/>
  <c r="EJ8" i="2"/>
  <c r="EJ4" i="2"/>
  <c r="EJ7" i="2"/>
  <c r="ED4" i="2"/>
  <c r="EI4" i="2"/>
  <c r="ED8" i="2"/>
  <c r="EI8" i="2"/>
  <c r="EI7" i="2"/>
  <c r="EM7" i="2" s="1"/>
  <c r="ED7" i="2"/>
  <c r="EG9" i="2"/>
  <c r="EE9" i="2"/>
  <c r="EC9" i="2"/>
  <c r="EI6" i="2"/>
  <c r="ED6" i="2"/>
  <c r="EG5" i="2"/>
  <c r="EE5" i="2"/>
  <c r="EC5" i="2"/>
  <c r="EI3" i="2"/>
  <c r="EM3" i="2" s="1"/>
  <c r="EF3" i="1"/>
  <c r="EF4" i="1"/>
  <c r="EE4" i="1"/>
  <c r="EC4" i="1"/>
  <c r="EE10" i="1"/>
  <c r="ED10" i="1" s="1"/>
  <c r="EE9" i="1"/>
  <c r="ED9" i="1" s="1"/>
  <c r="EB5" i="1"/>
  <c r="EE5" i="1" s="1"/>
  <c r="ED5" i="1" s="1"/>
  <c r="EB7" i="1"/>
  <c r="EE7" i="1" s="1"/>
  <c r="ED7" i="1" s="1"/>
  <c r="EB6" i="1"/>
  <c r="EG4" i="1"/>
  <c r="EH10" i="1"/>
  <c r="EG10" i="1"/>
  <c r="EH9" i="1"/>
  <c r="EG9" i="1"/>
  <c r="EF10" i="1"/>
  <c r="EF9" i="1"/>
  <c r="EB8" i="1"/>
  <c r="EE8" i="1" s="1"/>
  <c r="ED8" i="1" s="1"/>
  <c r="EH4" i="1"/>
  <c r="ED16" i="1" l="1"/>
  <c r="EI16" i="1"/>
  <c r="EL16" i="1" s="1"/>
  <c r="EM16" i="1" s="1"/>
  <c r="EJ12" i="1"/>
  <c r="EK12" i="1"/>
  <c r="EL12" i="1"/>
  <c r="EM12" i="1" s="1"/>
  <c r="EJ17" i="1"/>
  <c r="EK17" i="1" s="1"/>
  <c r="EL17" i="1"/>
  <c r="EM17" i="1" s="1"/>
  <c r="EI12" i="1"/>
  <c r="ED12" i="1"/>
  <c r="EJ13" i="1"/>
  <c r="EK13" i="1" s="1"/>
  <c r="EL13" i="1"/>
  <c r="EM13" i="1" s="1"/>
  <c r="EL8" i="2"/>
  <c r="EN8" i="2" s="1"/>
  <c r="EM8" i="2"/>
  <c r="EL6" i="2"/>
  <c r="EN6" i="2" s="1"/>
  <c r="EM6" i="2"/>
  <c r="EL4" i="2"/>
  <c r="EN4" i="2" s="1"/>
  <c r="EM4" i="2"/>
  <c r="EL14" i="2"/>
  <c r="EN14" i="2"/>
  <c r="EJ15" i="2"/>
  <c r="EK15" i="2" s="1"/>
  <c r="EM15" i="2"/>
  <c r="ED14" i="2"/>
  <c r="EI14" i="2"/>
  <c r="EM14" i="2" s="1"/>
  <c r="EL15" i="2"/>
  <c r="EN15" i="2" s="1"/>
  <c r="EJ3" i="2"/>
  <c r="EK3" i="2" s="1"/>
  <c r="EK7" i="2"/>
  <c r="EK8" i="2"/>
  <c r="ED5" i="2"/>
  <c r="EI5" i="2"/>
  <c r="EK6" i="2"/>
  <c r="EL7" i="2"/>
  <c r="EN7" i="2" s="1"/>
  <c r="ED9" i="2"/>
  <c r="EI9" i="2"/>
  <c r="EM9" i="2" s="1"/>
  <c r="EL3" i="2"/>
  <c r="EN3" i="2" s="1"/>
  <c r="EK4" i="2"/>
  <c r="EI4" i="1"/>
  <c r="ED4" i="1"/>
  <c r="EC6" i="1"/>
  <c r="EE6" i="1"/>
  <c r="ED6" i="1" s="1"/>
  <c r="EH5" i="1"/>
  <c r="EC5" i="1"/>
  <c r="EC8" i="1"/>
  <c r="EI7" i="1"/>
  <c r="EC7" i="1"/>
  <c r="EI10" i="1"/>
  <c r="EL10" i="1" s="1"/>
  <c r="EM10" i="1" s="1"/>
  <c r="EI9" i="1"/>
  <c r="EL9" i="1" s="1"/>
  <c r="EM9" i="1" s="1"/>
  <c r="EG6" i="1"/>
  <c r="EG7" i="1"/>
  <c r="EG5" i="1"/>
  <c r="EH6" i="1"/>
  <c r="EH7" i="1"/>
  <c r="EH8" i="1"/>
  <c r="EG8" i="1"/>
  <c r="EJ4" i="1"/>
  <c r="EK4" i="1" s="1"/>
  <c r="EL4" i="1"/>
  <c r="EM4" i="1" s="1"/>
  <c r="EJ16" i="1" l="1"/>
  <c r="EK16" i="1" s="1"/>
  <c r="EL5" i="2"/>
  <c r="EN5" i="2" s="1"/>
  <c r="EM5" i="2"/>
  <c r="EJ5" i="2"/>
  <c r="EK5" i="2" s="1"/>
  <c r="EJ14" i="2"/>
  <c r="EK14" i="2" s="1"/>
  <c r="EJ9" i="2"/>
  <c r="EK9" i="2" s="1"/>
  <c r="EL9" i="2"/>
  <c r="EN9" i="2" s="1"/>
  <c r="EJ9" i="1"/>
  <c r="EK9" i="1" s="1"/>
  <c r="EJ7" i="1"/>
  <c r="EK7" i="1" s="1"/>
  <c r="EJ10" i="1"/>
  <c r="EK10" i="1" s="1"/>
  <c r="EL7" i="1"/>
  <c r="EM7" i="1" s="1"/>
  <c r="EI6" i="1"/>
  <c r="EJ6" i="1" s="1"/>
  <c r="EK6" i="1" s="1"/>
  <c r="EI8" i="1"/>
  <c r="EL8" i="1" s="1"/>
  <c r="EM8" i="1" s="1"/>
  <c r="EI5" i="1"/>
  <c r="EJ5" i="1" s="1"/>
  <c r="EK5" i="1" s="1"/>
  <c r="EL5" i="1" l="1"/>
  <c r="EM5" i="1" s="1"/>
  <c r="EJ8" i="1"/>
  <c r="EK8" i="1" s="1"/>
  <c r="EL6" i="1"/>
  <c r="EM6" i="1" s="1"/>
  <c r="EH3" i="1"/>
  <c r="EC3" i="1"/>
  <c r="EG3" i="1" s="1"/>
  <c r="EE3" i="1"/>
  <c r="EI3" i="1" l="1"/>
  <c r="EL3" i="1" s="1"/>
  <c r="EM3" i="1" s="1"/>
  <c r="EJ3" i="1" l="1"/>
  <c r="EK3" i="1" s="1"/>
</calcChain>
</file>

<file path=xl/sharedStrings.xml><?xml version="1.0" encoding="utf-8"?>
<sst xmlns="http://schemas.openxmlformats.org/spreadsheetml/2006/main" count="551" uniqueCount="184">
  <si>
    <t>Today's Race Info</t>
  </si>
  <si>
    <t>TrkMast</t>
  </si>
  <si>
    <t># Lines</t>
  </si>
  <si>
    <t>Pgm</t>
  </si>
  <si>
    <t>Paceline</t>
  </si>
  <si>
    <t>Line Scores</t>
  </si>
  <si>
    <t>Pace of HORSE Velocity Ranks</t>
  </si>
  <si>
    <t>Pace of RACE Velocity Ranks</t>
  </si>
  <si>
    <t>Primary Factor Ranks</t>
  </si>
  <si>
    <t>Primary Factor Perceptor %</t>
  </si>
  <si>
    <t>Pace Potential Ranks</t>
  </si>
  <si>
    <t>Early/Late</t>
  </si>
  <si>
    <t>%</t>
  </si>
  <si>
    <t>CBL Ranks</t>
  </si>
  <si>
    <t>Supplementary Factor Ranks</t>
  </si>
  <si>
    <t>Odds / Mutuels</t>
  </si>
  <si>
    <t xml:space="preserve"> </t>
  </si>
  <si>
    <t>Adjusted Call Times</t>
  </si>
  <si>
    <t>Running Positions</t>
  </si>
  <si>
    <t>Beaten Lengths</t>
  </si>
  <si>
    <t>Pace of HORSE Velocities</t>
  </si>
  <si>
    <t>Pace of RACE Velocities</t>
  </si>
  <si>
    <t xml:space="preserve">CBL </t>
  </si>
  <si>
    <t>Pace Potentials</t>
  </si>
  <si>
    <t>Brohamer Model</t>
  </si>
  <si>
    <t>Horse</t>
  </si>
  <si>
    <t>Date</t>
  </si>
  <si>
    <t>Track</t>
  </si>
  <si>
    <t>Race #</t>
  </si>
  <si>
    <t>Dist</t>
  </si>
  <si>
    <t>Surface</t>
  </si>
  <si>
    <t>Race Type</t>
  </si>
  <si>
    <t>RC</t>
  </si>
  <si>
    <t>Ranked</t>
  </si>
  <si>
    <t>Result</t>
  </si>
  <si>
    <t>#</t>
  </si>
  <si>
    <t>Horse Name</t>
  </si>
  <si>
    <t>Layoff</t>
  </si>
  <si>
    <t>Track Cond</t>
  </si>
  <si>
    <t>APV</t>
  </si>
  <si>
    <t>CR</t>
  </si>
  <si>
    <t>BL/BL</t>
  </si>
  <si>
    <t>BL Odds</t>
  </si>
  <si>
    <t>BL/BL #</t>
  </si>
  <si>
    <t>V/DC</t>
  </si>
  <si>
    <t>Prim</t>
  </si>
  <si>
    <t>Supp</t>
  </si>
  <si>
    <t>TE</t>
  </si>
  <si>
    <t>F1</t>
  </si>
  <si>
    <t>F2</t>
  </si>
  <si>
    <t>SC</t>
  </si>
  <si>
    <t>F3</t>
  </si>
  <si>
    <t>TS</t>
  </si>
  <si>
    <t>DCL</t>
  </si>
  <si>
    <t>EPR</t>
  </si>
  <si>
    <t>LPR</t>
  </si>
  <si>
    <t>CPR</t>
  </si>
  <si>
    <t>TT</t>
  </si>
  <si>
    <t>HID</t>
  </si>
  <si>
    <t>FW</t>
  </si>
  <si>
    <t>FX</t>
  </si>
  <si>
    <t xml:space="preserve">FX </t>
  </si>
  <si>
    <t>Percep</t>
  </si>
  <si>
    <t>Percep #</t>
  </si>
  <si>
    <t>E/Ep</t>
  </si>
  <si>
    <t>L/Ep</t>
  </si>
  <si>
    <t>TPP</t>
  </si>
  <si>
    <t>Bal</t>
  </si>
  <si>
    <t>E/L Diff</t>
  </si>
  <si>
    <t>E/L Diff #</t>
  </si>
  <si>
    <t>Median</t>
  </si>
  <si>
    <t>ESP</t>
  </si>
  <si>
    <t xml:space="preserve">RS </t>
  </si>
  <si>
    <t>Fin</t>
  </si>
  <si>
    <t>TP+F3</t>
  </si>
  <si>
    <t>Ent</t>
  </si>
  <si>
    <t>SPN</t>
  </si>
  <si>
    <t>Frl-E</t>
  </si>
  <si>
    <t>Frl-L</t>
  </si>
  <si>
    <t>Frl-N</t>
  </si>
  <si>
    <t>ML Odds</t>
  </si>
  <si>
    <t>Win Odds</t>
  </si>
  <si>
    <t>Win Odds #</t>
  </si>
  <si>
    <t>ToteX #</t>
  </si>
  <si>
    <t>Win $</t>
  </si>
  <si>
    <t>Place $</t>
  </si>
  <si>
    <t>Show $</t>
  </si>
  <si>
    <t>Exacta $</t>
  </si>
  <si>
    <t>Tri $</t>
  </si>
  <si>
    <t>Sex</t>
  </si>
  <si>
    <t>Age</t>
  </si>
  <si>
    <t>Adj SR</t>
  </si>
  <si>
    <t>SR</t>
  </si>
  <si>
    <t>DTV</t>
  </si>
  <si>
    <t>Call1</t>
  </si>
  <si>
    <t>Call2</t>
  </si>
  <si>
    <t>Final</t>
  </si>
  <si>
    <t>Stretch</t>
  </si>
  <si>
    <t>DCL %</t>
  </si>
  <si>
    <t xml:space="preserve"> VDC% </t>
  </si>
  <si>
    <t xml:space="preserve"> VDC% # </t>
  </si>
  <si>
    <t>NP ES %</t>
  </si>
  <si>
    <t>NP ES #</t>
  </si>
  <si>
    <t>NP ES % Accum</t>
  </si>
  <si>
    <t>NP ES Dom</t>
  </si>
  <si>
    <t>NP Lo SR</t>
  </si>
  <si>
    <t>NP Hi SR</t>
  </si>
  <si>
    <t>NP EL #</t>
  </si>
  <si>
    <t>PL Track</t>
  </si>
  <si>
    <t>PL Race Type</t>
  </si>
  <si>
    <t>PL Days</t>
  </si>
  <si>
    <t>CSR #</t>
  </si>
  <si>
    <t>EP</t>
  </si>
  <si>
    <t>SP</t>
  </si>
  <si>
    <t>AP</t>
  </si>
  <si>
    <t>%E</t>
  </si>
  <si>
    <t>P</t>
  </si>
  <si>
    <t>ft</t>
  </si>
  <si>
    <t>S</t>
  </si>
  <si>
    <t>F</t>
  </si>
  <si>
    <t>Swing</t>
  </si>
  <si>
    <t>Late</t>
  </si>
  <si>
    <t>L</t>
  </si>
  <si>
    <t>Early 41</t>
  </si>
  <si>
    <t>Early 75</t>
  </si>
  <si>
    <t>DMR</t>
  </si>
  <si>
    <t>CL 8  3+F</t>
  </si>
  <si>
    <t>Acute</t>
  </si>
  <si>
    <t xml:space="preserve">CL 8/20 </t>
  </si>
  <si>
    <t>Plazarita</t>
  </si>
  <si>
    <t>Cayanna</t>
  </si>
  <si>
    <t xml:space="preserve">CL c8/20 </t>
  </si>
  <si>
    <t>Igotnosixes</t>
  </si>
  <si>
    <t>My B F F</t>
  </si>
  <si>
    <t>Sahha</t>
  </si>
  <si>
    <t>Silk In Silver</t>
  </si>
  <si>
    <t xml:space="preserve">CL c12.5/28 </t>
  </si>
  <si>
    <t>Astuzia</t>
  </si>
  <si>
    <t>GG</t>
  </si>
  <si>
    <t xml:space="preserve">CL 20/20 </t>
  </si>
  <si>
    <t>Preferred</t>
  </si>
  <si>
    <t>Running Style</t>
  </si>
  <si>
    <t>Typical</t>
  </si>
  <si>
    <t>%Early</t>
  </si>
  <si>
    <t>Typical %Early</t>
  </si>
  <si>
    <t>Early “E”</t>
  </si>
  <si>
    <t>Early Presser “EP”</t>
  </si>
  <si>
    <t>Presser “P”</t>
  </si>
  <si>
    <t>Sustainer “S”</t>
  </si>
  <si>
    <t>Range Early</t>
  </si>
  <si>
    <t>51.5% - 53.5%</t>
  </si>
  <si>
    <t>51.0% - 52.5%</t>
  </si>
  <si>
    <t>49.5% - 51.5%</t>
  </si>
  <si>
    <t>52.0% - 54.0%</t>
  </si>
  <si>
    <t>FINAL</t>
  </si>
  <si>
    <t>BHM          Adjusted Call Times Horse</t>
  </si>
  <si>
    <t>BHM                       Pace of Horse Velocities</t>
  </si>
  <si>
    <t>depending on the distsnce cells EE and EI will need to be changed.</t>
  </si>
  <si>
    <t>CL 16  3F</t>
  </si>
  <si>
    <t>When I'm Calling U</t>
  </si>
  <si>
    <t>Whodoo Pirate</t>
  </si>
  <si>
    <t>SA 40/17 N2-X</t>
  </si>
  <si>
    <t>Speckles</t>
  </si>
  <si>
    <t xml:space="preserve">CL 16/33 </t>
  </si>
  <si>
    <t>Lust For Life</t>
  </si>
  <si>
    <t xml:space="preserve">MC 32/15 </t>
  </si>
  <si>
    <t>Wicked City Woman</t>
  </si>
  <si>
    <t>D</t>
  </si>
  <si>
    <t>Early 44</t>
  </si>
  <si>
    <t>LRC</t>
  </si>
  <si>
    <t>CL 16/17 N2-L</t>
  </si>
  <si>
    <t>First Flower</t>
  </si>
  <si>
    <t xml:space="preserve">CL 40/53 </t>
  </si>
  <si>
    <t>Analemma</t>
  </si>
  <si>
    <t>E</t>
  </si>
  <si>
    <t>Early 86</t>
  </si>
  <si>
    <t xml:space="preserve">         Adjusted Call Times Horse</t>
  </si>
  <si>
    <t xml:space="preserve">                      Pace of Horse Velocities</t>
  </si>
  <si>
    <t>F1/4f</t>
  </si>
  <si>
    <t>2ndF/TT</t>
  </si>
  <si>
    <t>3rdF</t>
  </si>
  <si>
    <t>FstF/2f</t>
  </si>
  <si>
    <t>4f</t>
  </si>
  <si>
    <t>6f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</si>
</sst>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&quot;$&quot;#,##0.00"/>
    <numFmt numFmtId="166" formatCode="0.0%"/>
  </numFmts>
  <fonts count="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9" fontId="7" fillId="0" borderId="0" applyFont="0" applyFill="0" applyBorder="0" applyAlignment="0" applyProtection="0"/>
  </cellStyleXfs>
  <cellXfs count="77">
    <xf numFmtId="0" fontId="0" fillId="0" borderId="0" xfId="0"/>
    <xf numFmtId="0" fontId="3" fillId="4" borderId="1" xfId="0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0" fontId="3" fillId="5" borderId="0" xfId="0" applyFont="1" applyFill="1"/>
    <xf numFmtId="164" fontId="3" fillId="5" borderId="0" xfId="0" applyNumberFormat="1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6" borderId="0" xfId="0" applyFont="1" applyFill="1"/>
    <xf numFmtId="0" fontId="0" fillId="7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4" borderId="4" xfId="0" applyFont="1" applyFill="1" applyBorder="1" applyAlignment="1" applyProtection="1">
      <alignment horizontal="left"/>
      <protection locked="0"/>
    </xf>
    <xf numFmtId="0" fontId="3" fillId="5" borderId="4" xfId="0" applyFont="1" applyFill="1" applyBorder="1" applyAlignment="1" applyProtection="1">
      <alignment horizontal="left"/>
      <protection locked="0"/>
    </xf>
    <xf numFmtId="164" fontId="3" fillId="4" borderId="4" xfId="0" applyNumberFormat="1" applyFont="1" applyFill="1" applyBorder="1" applyAlignment="1" applyProtection="1">
      <alignment horizontal="left"/>
      <protection locked="0"/>
    </xf>
    <xf numFmtId="164" fontId="3" fillId="5" borderId="4" xfId="0" applyNumberFormat="1" applyFont="1" applyFill="1" applyBorder="1" applyAlignment="1" applyProtection="1">
      <alignment horizontal="left"/>
      <protection locked="0"/>
    </xf>
    <xf numFmtId="165" fontId="3" fillId="5" borderId="4" xfId="0" applyNumberFormat="1" applyFont="1" applyFill="1" applyBorder="1" applyAlignment="1" applyProtection="1">
      <alignment horizontal="left"/>
      <protection locked="0"/>
    </xf>
    <xf numFmtId="164" fontId="3" fillId="4" borderId="4" xfId="0" applyNumberFormat="1" applyFont="1" applyFill="1" applyBorder="1" applyAlignment="1" applyProtection="1">
      <protection locked="0"/>
    </xf>
    <xf numFmtId="164" fontId="3" fillId="5" borderId="4" xfId="0" applyNumberFormat="1" applyFont="1" applyFill="1" applyBorder="1" applyAlignment="1" applyProtection="1">
      <protection locked="0"/>
    </xf>
    <xf numFmtId="0" fontId="3" fillId="6" borderId="0" xfId="0" applyFont="1" applyFill="1" applyAlignment="1"/>
    <xf numFmtId="0" fontId="3" fillId="5" borderId="0" xfId="0" applyFont="1" applyFill="1" applyAlignment="1"/>
    <xf numFmtId="0" fontId="3" fillId="0" borderId="0" xfId="0" applyFont="1" applyFill="1"/>
    <xf numFmtId="164" fontId="3" fillId="7" borderId="6" xfId="0" applyNumberFormat="1" applyFont="1" applyFill="1" applyBorder="1" applyAlignment="1" applyProtection="1">
      <alignment horizontal="left"/>
      <protection locked="0"/>
    </xf>
    <xf numFmtId="164" fontId="3" fillId="7" borderId="4" xfId="0" applyNumberFormat="1" applyFont="1" applyFill="1" applyBorder="1" applyAlignment="1" applyProtection="1">
      <alignment horizontal="center"/>
      <protection locked="0"/>
    </xf>
    <xf numFmtId="164" fontId="3" fillId="7" borderId="5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/>
    <xf numFmtId="164" fontId="0" fillId="0" borderId="0" xfId="0" applyNumberFormat="1" applyAlignment="1">
      <alignment horizontal="center"/>
    </xf>
    <xf numFmtId="164" fontId="5" fillId="0" borderId="0" xfId="0" applyNumberFormat="1" applyFont="1" applyFill="1" applyAlignment="1">
      <alignment horizontal="center"/>
    </xf>
    <xf numFmtId="164" fontId="5" fillId="0" borderId="0" xfId="2" applyNumberFormat="1" applyFont="1" applyFill="1" applyAlignment="1">
      <alignment horizontal="center"/>
    </xf>
    <xf numFmtId="166" fontId="5" fillId="0" borderId="0" xfId="2" applyNumberFormat="1" applyFont="1" applyFill="1" applyAlignment="1">
      <alignment horizontal="center"/>
    </xf>
    <xf numFmtId="0" fontId="5" fillId="0" borderId="0" xfId="0" applyFont="1" applyFill="1" applyAlignment="1"/>
    <xf numFmtId="0" fontId="1" fillId="2" borderId="0" xfId="1"/>
    <xf numFmtId="164" fontId="5" fillId="0" borderId="0" xfId="2" applyNumberFormat="1" applyFont="1" applyFill="1" applyBorder="1" applyAlignment="1">
      <alignment horizontal="center"/>
    </xf>
    <xf numFmtId="164" fontId="0" fillId="0" borderId="0" xfId="0" applyNumberFormat="1"/>
    <xf numFmtId="0" fontId="5" fillId="0" borderId="0" xfId="0" applyFont="1" applyFill="1"/>
    <xf numFmtId="0" fontId="0" fillId="0" borderId="0" xfId="0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" fontId="0" fillId="0" borderId="0" xfId="0" applyNumberFormat="1" applyAlignment="1">
      <alignment horizontal="center"/>
    </xf>
    <xf numFmtId="0" fontId="6" fillId="0" borderId="0" xfId="0" applyFont="1" applyFill="1" applyBorder="1" applyAlignment="1">
      <alignment horizontal="center"/>
    </xf>
    <xf numFmtId="165" fontId="0" fillId="0" borderId="0" xfId="0" applyNumberFormat="1" applyAlignment="1">
      <alignment horizontal="right"/>
    </xf>
    <xf numFmtId="165" fontId="0" fillId="0" borderId="0" xfId="0" applyNumberFormat="1"/>
    <xf numFmtId="164" fontId="1" fillId="2" borderId="0" xfId="1" applyNumberFormat="1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0" applyFont="1" applyFill="1"/>
    <xf numFmtId="164" fontId="5" fillId="0" borderId="0" xfId="1" applyNumberFormat="1" applyFont="1" applyFill="1" applyAlignment="1">
      <alignment horizontal="center"/>
    </xf>
    <xf numFmtId="14" fontId="5" fillId="0" borderId="0" xfId="0" applyNumberFormat="1" applyFont="1"/>
    <xf numFmtId="0" fontId="5" fillId="0" borderId="0" xfId="0" applyFont="1"/>
    <xf numFmtId="0" fontId="5" fillId="0" borderId="0" xfId="0" applyFont="1" applyAlignment="1"/>
    <xf numFmtId="0" fontId="5" fillId="0" borderId="0" xfId="1" applyFont="1" applyFill="1" applyAlignment="1"/>
    <xf numFmtId="166" fontId="0" fillId="0" borderId="0" xfId="0" applyNumberFormat="1" applyBorder="1"/>
    <xf numFmtId="164" fontId="3" fillId="7" borderId="1" xfId="0" applyNumberFormat="1" applyFont="1" applyFill="1" applyBorder="1" applyAlignment="1">
      <alignment horizontal="center"/>
    </xf>
    <xf numFmtId="164" fontId="3" fillId="7" borderId="6" xfId="0" applyNumberFormat="1" applyFont="1" applyFill="1" applyBorder="1" applyAlignment="1" applyProtection="1">
      <alignment horizontal="center"/>
      <protection locked="0"/>
    </xf>
    <xf numFmtId="164" fontId="3" fillId="7" borderId="0" xfId="0" applyNumberFormat="1" applyFont="1" applyFill="1" applyBorder="1" applyAlignment="1" applyProtection="1">
      <alignment horizontal="center"/>
      <protection locked="0"/>
    </xf>
    <xf numFmtId="164" fontId="5" fillId="0" borderId="0" xfId="0" applyNumberFormat="1" applyFont="1" applyFill="1" applyBorder="1" applyAlignment="1">
      <alignment horizontal="center"/>
    </xf>
    <xf numFmtId="164" fontId="5" fillId="8" borderId="0" xfId="2" applyNumberFormat="1" applyFont="1" applyFill="1" applyAlignment="1">
      <alignment horizontal="center"/>
    </xf>
    <xf numFmtId="164" fontId="5" fillId="8" borderId="0" xfId="0" applyNumberFormat="1" applyFont="1" applyFill="1" applyAlignment="1">
      <alignment horizontal="center"/>
    </xf>
    <xf numFmtId="0" fontId="0" fillId="0" borderId="0" xfId="0" applyBorder="1" applyAlignment="1">
      <alignment horizontal="center"/>
    </xf>
    <xf numFmtId="164" fontId="1" fillId="2" borderId="8" xfId="1" applyNumberFormat="1" applyBorder="1" applyAlignment="1" applyProtection="1">
      <alignment horizontal="center"/>
      <protection locked="0"/>
    </xf>
    <xf numFmtId="164" fontId="1" fillId="2" borderId="7" xfId="1" applyNumberFormat="1" applyBorder="1" applyAlignment="1">
      <alignment horizontal="center"/>
    </xf>
    <xf numFmtId="0" fontId="1" fillId="2" borderId="0" xfId="1" applyAlignment="1">
      <alignment horizontal="center"/>
    </xf>
    <xf numFmtId="164" fontId="1" fillId="2" borderId="0" xfId="1" applyNumberFormat="1" applyBorder="1" applyAlignment="1">
      <alignment horizontal="center"/>
    </xf>
    <xf numFmtId="166" fontId="5" fillId="8" borderId="0" xfId="3" applyNumberFormat="1" applyFont="1" applyFill="1" applyAlignment="1">
      <alignment horizontal="center"/>
    </xf>
    <xf numFmtId="166" fontId="0" fillId="0" borderId="0" xfId="0" applyNumberFormat="1" applyBorder="1" applyAlignment="1">
      <alignment horizontal="center"/>
    </xf>
    <xf numFmtId="2" fontId="5" fillId="8" borderId="0" xfId="2" applyNumberFormat="1" applyFont="1" applyFill="1" applyAlignment="1">
      <alignment horizontal="center"/>
    </xf>
    <xf numFmtId="2" fontId="5" fillId="0" borderId="0" xfId="0" applyNumberFormat="1" applyFont="1" applyFill="1" applyAlignment="1">
      <alignment horizontal="center"/>
    </xf>
    <xf numFmtId="2" fontId="5" fillId="8" borderId="0" xfId="0" applyNumberFormat="1" applyFont="1" applyFill="1" applyAlignment="1">
      <alignment horizontal="center"/>
    </xf>
    <xf numFmtId="2" fontId="1" fillId="2" borderId="7" xfId="1" applyNumberFormat="1" applyBorder="1" applyAlignment="1">
      <alignment horizontal="center"/>
    </xf>
    <xf numFmtId="164" fontId="1" fillId="2" borderId="4" xfId="1" applyNumberFormat="1" applyBorder="1" applyAlignment="1" applyProtection="1">
      <alignment horizontal="center"/>
      <protection locked="0"/>
    </xf>
    <xf numFmtId="0" fontId="5" fillId="0" borderId="0" xfId="0" applyFont="1" applyFill="1" applyAlignment="1">
      <alignment horizontal="center"/>
    </xf>
    <xf numFmtId="164" fontId="3" fillId="5" borderId="1" xfId="0" applyNumberFormat="1" applyFont="1" applyFill="1" applyBorder="1" applyAlignment="1">
      <alignment horizontal="center"/>
    </xf>
    <xf numFmtId="164" fontId="3" fillId="7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3" fillId="7" borderId="2" xfId="0" applyNumberFormat="1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164" fontId="3" fillId="4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</cellXfs>
  <cellStyles count="4">
    <cellStyle name="Good" xfId="1" builtinId="26"/>
    <cellStyle name="Neutral" xfId="2" builtinId="28"/>
    <cellStyle name="Normal" xfId="0" builtinId="0"/>
    <cellStyle name="Percent" xfId="3" builtinId="5"/>
  </cellStyles>
  <dxfs count="20"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P42"/>
  <sheetViews>
    <sheetView tabSelected="1" workbookViewId="0">
      <pane xSplit="11" topLeftCell="DX1" activePane="topRight" state="frozen"/>
      <selection pane="topRight" activeCell="DZ12" sqref="DZ12"/>
    </sheetView>
  </sheetViews>
  <sheetFormatPr defaultRowHeight="15" x14ac:dyDescent="0.25"/>
  <cols>
    <col min="1" max="1" width="10.140625" customWidth="1"/>
    <col min="2" max="2" width="5.5703125" bestFit="1" customWidth="1"/>
    <col min="3" max="5" width="9.140625" customWidth="1"/>
    <col min="6" max="6" width="14.85546875" customWidth="1"/>
    <col min="7" max="10" width="9.140625" customWidth="1"/>
    <col min="11" max="11" width="19.42578125" bestFit="1" customWidth="1"/>
    <col min="12" max="12" width="9.140625" style="33" customWidth="1"/>
    <col min="13" max="13" width="9.140625" customWidth="1"/>
    <col min="14" max="14" width="9.140625" style="33" customWidth="1"/>
    <col min="15" max="62" width="9.140625" customWidth="1"/>
    <col min="63" max="80" width="9.140625" hidden="1" customWidth="1"/>
    <col min="81" max="81" width="9.140625" customWidth="1"/>
    <col min="83" max="83" width="11.140625" customWidth="1"/>
    <col min="85" max="85" width="10.5703125" customWidth="1"/>
    <col min="86" max="92" width="9.140625" customWidth="1"/>
    <col min="93" max="93" width="5.28515625" customWidth="1"/>
    <col min="94" max="96" width="9.140625" customWidth="1"/>
    <col min="97" max="97" width="11.42578125" customWidth="1"/>
    <col min="98" max="109" width="9.140625" customWidth="1"/>
    <col min="110" max="110" width="6.140625" customWidth="1"/>
    <col min="111" max="129" width="9.140625" customWidth="1"/>
    <col min="130" max="130" width="20.85546875" customWidth="1"/>
    <col min="131" max="134" width="12.42578125" customWidth="1"/>
    <col min="135" max="138" width="12.42578125" style="32" customWidth="1"/>
    <col min="139" max="139" width="12.42578125" customWidth="1"/>
    <col min="140" max="140" width="12.42578125" style="32" customWidth="1"/>
    <col min="141" max="145" width="12.42578125" customWidth="1"/>
  </cols>
  <sheetData>
    <row r="1" spans="1:146" s="3" customFormat="1" x14ac:dyDescent="0.25">
      <c r="A1" s="73" t="s">
        <v>0</v>
      </c>
      <c r="B1" s="73"/>
      <c r="C1" s="73"/>
      <c r="D1" s="73"/>
      <c r="E1" s="73"/>
      <c r="F1" s="73"/>
      <c r="G1" s="1" t="s">
        <v>1</v>
      </c>
      <c r="H1" s="1" t="s">
        <v>2</v>
      </c>
      <c r="I1" s="1"/>
      <c r="J1" s="2" t="s">
        <v>3</v>
      </c>
      <c r="L1" s="2"/>
      <c r="M1" s="73" t="s">
        <v>4</v>
      </c>
      <c r="N1" s="73"/>
      <c r="O1" s="73"/>
      <c r="P1" s="73"/>
      <c r="Q1" s="2"/>
      <c r="R1" s="2"/>
      <c r="S1" s="73" t="s">
        <v>5</v>
      </c>
      <c r="T1" s="73"/>
      <c r="U1" s="73"/>
      <c r="V1" s="73"/>
      <c r="W1" s="73"/>
      <c r="X1" s="73"/>
      <c r="Y1" s="76" t="s">
        <v>6</v>
      </c>
      <c r="Z1" s="76"/>
      <c r="AA1" s="76"/>
      <c r="AB1" s="76"/>
      <c r="AC1" s="76"/>
      <c r="AD1" s="76"/>
      <c r="AE1" s="76"/>
      <c r="AF1" s="73" t="s">
        <v>7</v>
      </c>
      <c r="AG1" s="73"/>
      <c r="AH1" s="73"/>
      <c r="AI1" s="73"/>
      <c r="AJ1" s="73"/>
      <c r="AK1" s="73"/>
      <c r="AL1" s="75" t="s">
        <v>8</v>
      </c>
      <c r="AM1" s="75"/>
      <c r="AN1" s="75"/>
      <c r="AO1" s="75"/>
      <c r="AP1" s="75"/>
      <c r="AQ1" s="75"/>
      <c r="AR1" s="75"/>
      <c r="AS1" s="73" t="s">
        <v>9</v>
      </c>
      <c r="AT1" s="73"/>
      <c r="AU1" s="73"/>
      <c r="AV1" s="73"/>
      <c r="AW1" s="73"/>
      <c r="AX1" s="73"/>
      <c r="AY1" s="73"/>
      <c r="AZ1" s="73"/>
      <c r="BA1" s="73"/>
      <c r="BB1" s="75" t="s">
        <v>10</v>
      </c>
      <c r="BC1" s="75"/>
      <c r="BD1" s="75"/>
      <c r="BE1" s="75"/>
      <c r="BF1" s="73" t="s">
        <v>11</v>
      </c>
      <c r="BG1" s="73"/>
      <c r="BH1" s="4" t="s">
        <v>12</v>
      </c>
      <c r="BI1" s="2"/>
      <c r="BJ1" s="2"/>
      <c r="BK1" s="73" t="s">
        <v>13</v>
      </c>
      <c r="BL1" s="73"/>
      <c r="BM1" s="73"/>
      <c r="BN1" s="2"/>
      <c r="BO1" s="73" t="s">
        <v>14</v>
      </c>
      <c r="BP1" s="73"/>
      <c r="BQ1" s="73"/>
      <c r="BR1" s="73"/>
      <c r="BS1" s="73"/>
      <c r="BT1" s="75" t="s">
        <v>15</v>
      </c>
      <c r="BU1" s="75"/>
      <c r="BV1" s="75"/>
      <c r="BW1" s="75"/>
      <c r="BX1" s="75"/>
      <c r="BY1" s="75"/>
      <c r="BZ1" s="75"/>
      <c r="CA1" s="75"/>
      <c r="CB1" s="75"/>
      <c r="CC1" s="2" t="s">
        <v>16</v>
      </c>
      <c r="CD1" s="5"/>
      <c r="CE1" s="5" t="s">
        <v>1</v>
      </c>
      <c r="CF1" s="5"/>
      <c r="CG1" s="5" t="s">
        <v>1</v>
      </c>
      <c r="CH1" s="5"/>
      <c r="CI1" s="68" t="s">
        <v>17</v>
      </c>
      <c r="CJ1" s="68"/>
      <c r="CK1" s="68"/>
      <c r="CL1" s="73" t="s">
        <v>18</v>
      </c>
      <c r="CM1" s="73"/>
      <c r="CN1" s="73"/>
      <c r="CO1" s="73"/>
      <c r="CP1" s="68" t="s">
        <v>19</v>
      </c>
      <c r="CQ1" s="68"/>
      <c r="CR1" s="68"/>
      <c r="CS1" s="68"/>
      <c r="CT1" s="74" t="s">
        <v>20</v>
      </c>
      <c r="CU1" s="74"/>
      <c r="CV1" s="74"/>
      <c r="CW1" s="74"/>
      <c r="CX1" s="74"/>
      <c r="CY1" s="74"/>
      <c r="CZ1" s="74"/>
      <c r="DA1" s="68" t="s">
        <v>21</v>
      </c>
      <c r="DB1" s="68"/>
      <c r="DC1" s="68"/>
      <c r="DD1" s="68"/>
      <c r="DE1" s="68"/>
      <c r="DF1" s="68"/>
      <c r="DG1" s="74" t="s">
        <v>22</v>
      </c>
      <c r="DH1" s="74"/>
      <c r="DI1" s="74"/>
      <c r="DJ1" s="68" t="s">
        <v>23</v>
      </c>
      <c r="DK1" s="68"/>
      <c r="DL1" s="68"/>
      <c r="DM1" s="6"/>
      <c r="DN1" s="6"/>
      <c r="DO1" s="6"/>
      <c r="DP1" s="6"/>
      <c r="DQ1" s="6"/>
      <c r="DR1" s="6"/>
      <c r="DS1" s="6"/>
      <c r="DZ1" s="49" t="s">
        <v>24</v>
      </c>
      <c r="EA1" s="69" t="s">
        <v>176</v>
      </c>
      <c r="EB1" s="70"/>
      <c r="EC1" s="70"/>
      <c r="ED1" s="70"/>
      <c r="EE1" s="70"/>
      <c r="EF1" s="71" t="s">
        <v>177</v>
      </c>
      <c r="EG1" s="69"/>
      <c r="EH1" s="72"/>
      <c r="EI1" s="72"/>
      <c r="EJ1" s="72"/>
      <c r="EK1" s="72"/>
      <c r="EL1" s="72"/>
      <c r="EM1" s="7"/>
      <c r="EN1" s="7" t="s">
        <v>25</v>
      </c>
      <c r="EO1" s="7" t="s">
        <v>25</v>
      </c>
      <c r="EP1" s="8"/>
    </row>
    <row r="2" spans="1:146" s="3" customFormat="1" x14ac:dyDescent="0.25">
      <c r="A2" s="9" t="s">
        <v>26</v>
      </c>
      <c r="B2" s="9" t="s">
        <v>27</v>
      </c>
      <c r="C2" s="9" t="s">
        <v>28</v>
      </c>
      <c r="D2" s="9" t="s">
        <v>29</v>
      </c>
      <c r="E2" s="9" t="s">
        <v>30</v>
      </c>
      <c r="F2" s="9" t="s">
        <v>31</v>
      </c>
      <c r="G2" s="9" t="s">
        <v>32</v>
      </c>
      <c r="H2" s="9" t="s">
        <v>33</v>
      </c>
      <c r="I2" s="9" t="s">
        <v>34</v>
      </c>
      <c r="J2" s="10" t="s">
        <v>35</v>
      </c>
      <c r="K2" s="10" t="s">
        <v>36</v>
      </c>
      <c r="L2" s="10" t="s">
        <v>37</v>
      </c>
      <c r="M2" s="9" t="s">
        <v>35</v>
      </c>
      <c r="N2" s="9" t="s">
        <v>29</v>
      </c>
      <c r="O2" s="9" t="s">
        <v>30</v>
      </c>
      <c r="P2" s="9" t="s">
        <v>38</v>
      </c>
      <c r="Q2" s="10" t="s">
        <v>39</v>
      </c>
      <c r="R2" s="10" t="s">
        <v>40</v>
      </c>
      <c r="S2" s="9" t="s">
        <v>41</v>
      </c>
      <c r="T2" s="9" t="s">
        <v>42</v>
      </c>
      <c r="U2" s="9" t="s">
        <v>43</v>
      </c>
      <c r="V2" s="9" t="s">
        <v>44</v>
      </c>
      <c r="W2" s="9" t="s">
        <v>45</v>
      </c>
      <c r="X2" s="9" t="s">
        <v>46</v>
      </c>
      <c r="Y2" s="10" t="s">
        <v>47</v>
      </c>
      <c r="Z2" s="10" t="s">
        <v>48</v>
      </c>
      <c r="AA2" s="10" t="s">
        <v>49</v>
      </c>
      <c r="AB2" s="10" t="s">
        <v>50</v>
      </c>
      <c r="AC2" s="10" t="s">
        <v>51</v>
      </c>
      <c r="AD2" s="10" t="s">
        <v>52</v>
      </c>
      <c r="AE2" s="10" t="s">
        <v>53</v>
      </c>
      <c r="AF2" s="9" t="s">
        <v>47</v>
      </c>
      <c r="AG2" s="9" t="s">
        <v>48</v>
      </c>
      <c r="AH2" s="9" t="s">
        <v>49</v>
      </c>
      <c r="AI2" s="9" t="s">
        <v>50</v>
      </c>
      <c r="AJ2" s="9" t="s">
        <v>51</v>
      </c>
      <c r="AK2" s="9" t="s">
        <v>52</v>
      </c>
      <c r="AL2" s="10" t="s">
        <v>54</v>
      </c>
      <c r="AM2" s="10" t="s">
        <v>55</v>
      </c>
      <c r="AN2" s="10" t="s">
        <v>56</v>
      </c>
      <c r="AO2" s="10" t="s">
        <v>57</v>
      </c>
      <c r="AP2" s="10" t="s">
        <v>58</v>
      </c>
      <c r="AQ2" s="10" t="s">
        <v>59</v>
      </c>
      <c r="AR2" s="10" t="s">
        <v>60</v>
      </c>
      <c r="AS2" s="11" t="s">
        <v>54</v>
      </c>
      <c r="AT2" s="11" t="s">
        <v>55</v>
      </c>
      <c r="AU2" s="11" t="s">
        <v>56</v>
      </c>
      <c r="AV2" s="11" t="s">
        <v>57</v>
      </c>
      <c r="AW2" s="11" t="s">
        <v>58</v>
      </c>
      <c r="AX2" s="11" t="s">
        <v>59</v>
      </c>
      <c r="AY2" s="11" t="s">
        <v>61</v>
      </c>
      <c r="AZ2" s="11" t="s">
        <v>62</v>
      </c>
      <c r="BA2" s="9" t="s">
        <v>63</v>
      </c>
      <c r="BB2" s="10" t="s">
        <v>64</v>
      </c>
      <c r="BC2" s="10" t="s">
        <v>65</v>
      </c>
      <c r="BD2" s="10" t="s">
        <v>66</v>
      </c>
      <c r="BE2" s="10" t="s">
        <v>67</v>
      </c>
      <c r="BF2" s="11" t="s">
        <v>68</v>
      </c>
      <c r="BG2" s="9" t="s">
        <v>69</v>
      </c>
      <c r="BH2" s="12" t="s">
        <v>70</v>
      </c>
      <c r="BI2" s="10" t="s">
        <v>71</v>
      </c>
      <c r="BJ2" s="10" t="s">
        <v>72</v>
      </c>
      <c r="BK2" s="9" t="s">
        <v>48</v>
      </c>
      <c r="BL2" s="9" t="s">
        <v>50</v>
      </c>
      <c r="BM2" s="9" t="s">
        <v>73</v>
      </c>
      <c r="BN2" s="10" t="s">
        <v>74</v>
      </c>
      <c r="BO2" s="9" t="s">
        <v>75</v>
      </c>
      <c r="BP2" s="9" t="s">
        <v>76</v>
      </c>
      <c r="BQ2" s="9" t="s">
        <v>77</v>
      </c>
      <c r="BR2" s="9" t="s">
        <v>78</v>
      </c>
      <c r="BS2" s="9" t="s">
        <v>79</v>
      </c>
      <c r="BT2" s="12" t="s">
        <v>80</v>
      </c>
      <c r="BU2" s="12" t="s">
        <v>81</v>
      </c>
      <c r="BV2" s="10" t="s">
        <v>82</v>
      </c>
      <c r="BW2" s="10" t="s">
        <v>83</v>
      </c>
      <c r="BX2" s="13" t="s">
        <v>84</v>
      </c>
      <c r="BY2" s="13" t="s">
        <v>85</v>
      </c>
      <c r="BZ2" s="13" t="s">
        <v>86</v>
      </c>
      <c r="CA2" s="13" t="s">
        <v>87</v>
      </c>
      <c r="CB2" s="13" t="s">
        <v>88</v>
      </c>
      <c r="CC2" s="10" t="s">
        <v>89</v>
      </c>
      <c r="CD2" s="9" t="s">
        <v>90</v>
      </c>
      <c r="CE2" s="9" t="s">
        <v>32</v>
      </c>
      <c r="CF2" s="9" t="s">
        <v>91</v>
      </c>
      <c r="CG2" s="9" t="s">
        <v>92</v>
      </c>
      <c r="CH2" s="9" t="s">
        <v>93</v>
      </c>
      <c r="CI2" s="12" t="s">
        <v>94</v>
      </c>
      <c r="CJ2" s="12" t="s">
        <v>95</v>
      </c>
      <c r="CK2" s="12" t="s">
        <v>96</v>
      </c>
      <c r="CL2" s="9" t="s">
        <v>94</v>
      </c>
      <c r="CM2" s="9" t="s">
        <v>95</v>
      </c>
      <c r="CN2" s="9" t="s">
        <v>97</v>
      </c>
      <c r="CO2" s="9" t="s">
        <v>96</v>
      </c>
      <c r="CP2" s="12" t="s">
        <v>94</v>
      </c>
      <c r="CQ2" s="12" t="s">
        <v>95</v>
      </c>
      <c r="CR2" s="12" t="s">
        <v>97</v>
      </c>
      <c r="CS2" s="12" t="s">
        <v>96</v>
      </c>
      <c r="CT2" s="11" t="s">
        <v>47</v>
      </c>
      <c r="CU2" s="11" t="s">
        <v>48</v>
      </c>
      <c r="CV2" s="11" t="s">
        <v>49</v>
      </c>
      <c r="CW2" s="11" t="s">
        <v>50</v>
      </c>
      <c r="CX2" s="11" t="s">
        <v>51</v>
      </c>
      <c r="CY2" s="11" t="s">
        <v>52</v>
      </c>
      <c r="CZ2" s="11" t="s">
        <v>98</v>
      </c>
      <c r="DA2" s="12" t="s">
        <v>47</v>
      </c>
      <c r="DB2" s="12" t="s">
        <v>48</v>
      </c>
      <c r="DC2" s="12" t="s">
        <v>49</v>
      </c>
      <c r="DD2" s="12" t="s">
        <v>50</v>
      </c>
      <c r="DE2" s="12" t="s">
        <v>51</v>
      </c>
      <c r="DF2" s="12" t="s">
        <v>52</v>
      </c>
      <c r="DG2" s="14" t="s">
        <v>48</v>
      </c>
      <c r="DH2" s="14" t="s">
        <v>50</v>
      </c>
      <c r="DI2" s="14" t="s">
        <v>96</v>
      </c>
      <c r="DJ2" s="15" t="s">
        <v>64</v>
      </c>
      <c r="DK2" s="15" t="s">
        <v>65</v>
      </c>
      <c r="DL2" s="15" t="s">
        <v>66</v>
      </c>
      <c r="DM2" s="16" t="s">
        <v>99</v>
      </c>
      <c r="DN2" s="16" t="s">
        <v>100</v>
      </c>
      <c r="DO2" s="16" t="s">
        <v>101</v>
      </c>
      <c r="DP2" s="16" t="s">
        <v>102</v>
      </c>
      <c r="DQ2" s="16" t="s">
        <v>103</v>
      </c>
      <c r="DR2" s="16" t="s">
        <v>104</v>
      </c>
      <c r="DS2" s="16" t="s">
        <v>105</v>
      </c>
      <c r="DT2" s="17" t="s">
        <v>106</v>
      </c>
      <c r="DU2" s="17" t="s">
        <v>107</v>
      </c>
      <c r="DV2" s="17" t="s">
        <v>108</v>
      </c>
      <c r="DW2" s="17" t="s">
        <v>109</v>
      </c>
      <c r="DX2" s="17" t="s">
        <v>110</v>
      </c>
      <c r="DY2" s="17" t="s">
        <v>111</v>
      </c>
      <c r="DZ2" s="49"/>
      <c r="EA2" s="50" t="s">
        <v>181</v>
      </c>
      <c r="EB2" s="20" t="s">
        <v>182</v>
      </c>
      <c r="EC2" s="21" t="s">
        <v>179</v>
      </c>
      <c r="ED2" s="21" t="s">
        <v>180</v>
      </c>
      <c r="EE2" s="56" t="s">
        <v>154</v>
      </c>
      <c r="EF2" s="50" t="s">
        <v>48</v>
      </c>
      <c r="EG2" s="20" t="s">
        <v>57</v>
      </c>
      <c r="EH2" s="20" t="s">
        <v>112</v>
      </c>
      <c r="EI2" s="66" t="s">
        <v>51</v>
      </c>
      <c r="EJ2" s="20" t="s">
        <v>113</v>
      </c>
      <c r="EK2" s="20" t="s">
        <v>114</v>
      </c>
      <c r="EL2" s="20" t="s">
        <v>47</v>
      </c>
      <c r="EM2" s="21" t="s">
        <v>60</v>
      </c>
      <c r="EN2" s="21" t="s">
        <v>115</v>
      </c>
      <c r="EO2" s="21" t="s">
        <v>71</v>
      </c>
    </row>
    <row r="3" spans="1:146" s="45" customFormat="1" x14ac:dyDescent="0.25">
      <c r="A3" s="44">
        <v>41878</v>
      </c>
      <c r="B3" s="45" t="s">
        <v>125</v>
      </c>
      <c r="C3" s="45">
        <v>1</v>
      </c>
      <c r="D3" s="45">
        <v>6</v>
      </c>
      <c r="E3" s="45" t="s">
        <v>116</v>
      </c>
      <c r="F3" s="45" t="s">
        <v>158</v>
      </c>
      <c r="G3" s="45">
        <v>82</v>
      </c>
      <c r="H3" s="45">
        <v>7</v>
      </c>
      <c r="J3" s="45">
        <v>1</v>
      </c>
      <c r="K3" s="45" t="s">
        <v>159</v>
      </c>
      <c r="L3" s="45">
        <v>20</v>
      </c>
      <c r="M3" s="45">
        <v>2</v>
      </c>
      <c r="N3" s="45">
        <v>6</v>
      </c>
      <c r="O3" s="45" t="s">
        <v>116</v>
      </c>
      <c r="P3" s="45" t="s">
        <v>117</v>
      </c>
      <c r="Q3" s="45">
        <v>5</v>
      </c>
      <c r="R3" s="45">
        <v>3</v>
      </c>
      <c r="S3" s="45">
        <v>20.5</v>
      </c>
      <c r="T3" s="45">
        <v>1.8</v>
      </c>
      <c r="U3" s="45">
        <v>1</v>
      </c>
      <c r="V3" s="45">
        <v>1</v>
      </c>
      <c r="W3" s="45">
        <v>1</v>
      </c>
      <c r="X3" s="45">
        <v>1</v>
      </c>
      <c r="Y3" s="45">
        <v>1</v>
      </c>
      <c r="Z3" s="45">
        <v>7</v>
      </c>
      <c r="AA3" s="45">
        <v>1</v>
      </c>
      <c r="AB3" s="45">
        <v>2</v>
      </c>
      <c r="AC3" s="45">
        <v>1</v>
      </c>
      <c r="AD3" s="45">
        <v>1</v>
      </c>
      <c r="AE3" s="45">
        <v>2</v>
      </c>
      <c r="AF3" s="45">
        <v>2</v>
      </c>
      <c r="AG3" s="45">
        <v>1</v>
      </c>
      <c r="AH3" s="45">
        <v>3</v>
      </c>
      <c r="AI3" s="45">
        <v>2</v>
      </c>
      <c r="AJ3" s="45">
        <v>4</v>
      </c>
      <c r="AK3" s="45">
        <v>2</v>
      </c>
      <c r="AL3" s="45">
        <v>4</v>
      </c>
      <c r="AM3" s="45">
        <v>1</v>
      </c>
      <c r="AN3" s="45">
        <v>1</v>
      </c>
      <c r="AO3" s="45">
        <v>1</v>
      </c>
      <c r="AP3" s="45">
        <v>1</v>
      </c>
      <c r="AQ3" s="45">
        <v>1</v>
      </c>
      <c r="AR3" s="45">
        <v>5</v>
      </c>
      <c r="AS3" s="45">
        <v>2.2999999999999998</v>
      </c>
      <c r="AT3" s="45">
        <v>0</v>
      </c>
      <c r="AU3" s="45">
        <v>0</v>
      </c>
      <c r="AV3" s="45">
        <v>0</v>
      </c>
      <c r="AW3" s="45">
        <v>0</v>
      </c>
      <c r="AX3" s="45">
        <v>0</v>
      </c>
      <c r="AY3" s="45">
        <v>1.6</v>
      </c>
      <c r="AZ3" s="45">
        <v>0</v>
      </c>
      <c r="BA3" s="45">
        <v>1</v>
      </c>
      <c r="BB3" s="45">
        <v>1</v>
      </c>
      <c r="BC3" s="45">
        <v>3</v>
      </c>
      <c r="BD3" s="45">
        <v>1</v>
      </c>
      <c r="BE3" s="45">
        <v>4</v>
      </c>
      <c r="BF3" s="45">
        <v>-3</v>
      </c>
      <c r="BG3" s="45">
        <v>-2</v>
      </c>
      <c r="BH3" s="45">
        <v>67.8</v>
      </c>
      <c r="BI3" s="45" t="s">
        <v>113</v>
      </c>
      <c r="BJ3" s="31" t="s">
        <v>116</v>
      </c>
      <c r="BK3" s="45">
        <v>7</v>
      </c>
      <c r="BL3" s="45">
        <v>2</v>
      </c>
      <c r="BM3" s="45">
        <v>1</v>
      </c>
      <c r="BN3" s="45">
        <v>1</v>
      </c>
      <c r="BO3" s="45">
        <v>1</v>
      </c>
      <c r="BP3" s="45">
        <v>1</v>
      </c>
      <c r="BQ3" s="45">
        <v>5</v>
      </c>
      <c r="BR3" s="45">
        <v>1</v>
      </c>
      <c r="BS3" s="45">
        <v>1</v>
      </c>
      <c r="BT3" s="45">
        <v>3</v>
      </c>
      <c r="CC3" s="45" t="s">
        <v>119</v>
      </c>
      <c r="CD3" s="45">
        <v>3</v>
      </c>
      <c r="CE3" s="45">
        <v>87</v>
      </c>
      <c r="CF3" s="45">
        <v>81</v>
      </c>
      <c r="CG3" s="45">
        <v>88</v>
      </c>
      <c r="CH3" s="45">
        <v>13</v>
      </c>
      <c r="CI3" s="45">
        <v>22.1</v>
      </c>
      <c r="CJ3" s="45">
        <v>45.6</v>
      </c>
      <c r="CK3" s="45">
        <v>70.900000000000006</v>
      </c>
      <c r="CL3" s="46">
        <v>7</v>
      </c>
      <c r="CM3" s="46">
        <v>6</v>
      </c>
      <c r="CN3" s="46">
        <v>3</v>
      </c>
      <c r="CO3" s="46">
        <v>2</v>
      </c>
      <c r="CP3" s="46">
        <v>13.1</v>
      </c>
      <c r="CQ3" s="46">
        <v>6</v>
      </c>
      <c r="CR3" s="46">
        <v>0.6</v>
      </c>
      <c r="CS3" s="45">
        <v>0.5</v>
      </c>
      <c r="CT3" s="45">
        <v>167.5</v>
      </c>
      <c r="CU3" s="45">
        <v>54.8</v>
      </c>
      <c r="CV3" s="45">
        <v>58.7</v>
      </c>
      <c r="CW3" s="45">
        <v>56.8</v>
      </c>
      <c r="CX3" s="45">
        <v>54</v>
      </c>
      <c r="CY3" s="45">
        <v>55.8</v>
      </c>
      <c r="CZ3" s="45">
        <v>95.1</v>
      </c>
      <c r="DA3" s="45">
        <v>168.1</v>
      </c>
      <c r="DB3" s="45">
        <v>59.7</v>
      </c>
      <c r="DC3" s="45">
        <v>56.2</v>
      </c>
      <c r="DD3" s="45">
        <v>57.9</v>
      </c>
      <c r="DE3" s="45">
        <v>52.2</v>
      </c>
      <c r="DF3" s="45">
        <v>55.9</v>
      </c>
      <c r="DG3" s="45">
        <v>9.1999999999999993</v>
      </c>
      <c r="DH3" s="45">
        <v>0.6</v>
      </c>
      <c r="DI3" s="45">
        <v>0</v>
      </c>
      <c r="DJ3" s="45">
        <v>94</v>
      </c>
      <c r="DK3" s="45">
        <v>86</v>
      </c>
      <c r="DL3" s="45">
        <v>91</v>
      </c>
      <c r="DM3" s="45">
        <v>0</v>
      </c>
      <c r="DN3" s="45">
        <v>1</v>
      </c>
      <c r="DO3" s="45">
        <v>0</v>
      </c>
      <c r="DP3" s="45">
        <v>6</v>
      </c>
      <c r="DQ3" s="45" t="s">
        <v>121</v>
      </c>
      <c r="DS3" s="45">
        <v>75</v>
      </c>
      <c r="DT3" s="45">
        <v>81</v>
      </c>
      <c r="DU3" s="45">
        <v>-1</v>
      </c>
      <c r="DV3" s="45" t="s">
        <v>125</v>
      </c>
      <c r="DW3" s="45" t="s">
        <v>136</v>
      </c>
      <c r="DX3" s="45">
        <v>20</v>
      </c>
      <c r="DY3" s="45">
        <v>2</v>
      </c>
      <c r="DZ3" s="42" t="str">
        <f>K3</f>
        <v>When I'm Calling U</v>
      </c>
      <c r="EA3" s="62">
        <f>1320/CU3</f>
        <v>24.087591240875913</v>
      </c>
      <c r="EB3" s="63">
        <f>(1320/CV3)+EA3</f>
        <v>46.574814409530084</v>
      </c>
      <c r="EC3" s="64">
        <f>EB3-EA3</f>
        <v>22.487223168654172</v>
      </c>
      <c r="ED3" s="63">
        <f>EE3-EB3</f>
        <v>24.444444444444436</v>
      </c>
      <c r="EE3" s="65">
        <f t="shared" ref="EE3:EE9" si="0">(1320/CX3)+EB3</f>
        <v>71.01925885397452</v>
      </c>
      <c r="EF3" s="52">
        <f>1320/EA3</f>
        <v>54.8</v>
      </c>
      <c r="EG3" s="54">
        <f>1320/EC3</f>
        <v>58.7</v>
      </c>
      <c r="EH3" s="24">
        <f>2680/EB3</f>
        <v>57.541828861300232</v>
      </c>
      <c r="EI3" s="59">
        <f t="shared" ref="EI3:EI9" si="1">1320/(EE3-EB3)</f>
        <v>54.000000000000021</v>
      </c>
      <c r="EJ3" s="24">
        <f>(EF3+EG3+EI3)/3</f>
        <v>55.833333333333343</v>
      </c>
      <c r="EK3" s="54">
        <f>(EH3+EJ3)/2</f>
        <v>56.687581097316787</v>
      </c>
      <c r="EL3" s="25">
        <f t="shared" ref="EL3:EL9" si="2">(EH3+EI3)</f>
        <v>111.54182886130025</v>
      </c>
      <c r="EM3" s="25">
        <f>(EF3+EI3)/2</f>
        <v>54.400000000000006</v>
      </c>
      <c r="EN3" s="60">
        <f t="shared" ref="EN3:EN9" si="3">EH3/EL3</f>
        <v>0.51587668454721325</v>
      </c>
      <c r="EO3" s="67" t="str">
        <f t="shared" ref="EO3:EO9" si="4">BJ3</f>
        <v>P</v>
      </c>
    </row>
    <row r="4" spans="1:146" s="45" customFormat="1" x14ac:dyDescent="0.25">
      <c r="A4" s="44">
        <v>41878</v>
      </c>
      <c r="B4" s="45" t="s">
        <v>125</v>
      </c>
      <c r="C4" s="45">
        <v>1</v>
      </c>
      <c r="D4" s="45">
        <v>6</v>
      </c>
      <c r="E4" s="45" t="s">
        <v>116</v>
      </c>
      <c r="F4" s="45" t="s">
        <v>158</v>
      </c>
      <c r="G4" s="45">
        <v>82</v>
      </c>
      <c r="H4" s="45">
        <v>7</v>
      </c>
      <c r="J4" s="45">
        <v>2</v>
      </c>
      <c r="K4" s="45" t="s">
        <v>160</v>
      </c>
      <c r="L4" s="45">
        <v>39</v>
      </c>
      <c r="M4" s="45">
        <v>3</v>
      </c>
      <c r="N4" s="45">
        <v>6</v>
      </c>
      <c r="O4" s="45" t="s">
        <v>116</v>
      </c>
      <c r="P4" s="45" t="s">
        <v>117</v>
      </c>
      <c r="Q4" s="45">
        <v>6</v>
      </c>
      <c r="R4" s="45">
        <v>4</v>
      </c>
      <c r="S4" s="45">
        <v>19.3</v>
      </c>
      <c r="T4" s="45">
        <v>2</v>
      </c>
      <c r="U4" s="45">
        <v>2</v>
      </c>
      <c r="V4" s="45">
        <v>2</v>
      </c>
      <c r="W4" s="45">
        <v>2</v>
      </c>
      <c r="X4" s="45">
        <v>2</v>
      </c>
      <c r="Y4" s="45">
        <v>2</v>
      </c>
      <c r="Z4" s="45">
        <v>6</v>
      </c>
      <c r="AA4" s="45">
        <v>2</v>
      </c>
      <c r="AB4" s="45">
        <v>3</v>
      </c>
      <c r="AC4" s="45">
        <v>3</v>
      </c>
      <c r="AD4" s="45">
        <v>2</v>
      </c>
      <c r="AE4" s="45">
        <v>4</v>
      </c>
      <c r="AF4" s="45">
        <v>4</v>
      </c>
      <c r="AG4" s="45">
        <v>4</v>
      </c>
      <c r="AH4" s="45">
        <v>1</v>
      </c>
      <c r="AI4" s="45">
        <v>3</v>
      </c>
      <c r="AJ4" s="45">
        <v>5</v>
      </c>
      <c r="AK4" s="45">
        <v>4</v>
      </c>
      <c r="AL4" s="45">
        <v>2</v>
      </c>
      <c r="AM4" s="45">
        <v>3</v>
      </c>
      <c r="AN4" s="45">
        <v>2</v>
      </c>
      <c r="AO4" s="45">
        <v>2</v>
      </c>
      <c r="AP4" s="45">
        <v>2</v>
      </c>
      <c r="AQ4" s="45">
        <v>2</v>
      </c>
      <c r="AR4" s="45">
        <v>6</v>
      </c>
      <c r="AS4" s="45">
        <v>1.4</v>
      </c>
      <c r="AT4" s="45">
        <v>5.0999999999999996</v>
      </c>
      <c r="AU4" s="45">
        <v>2.1</v>
      </c>
      <c r="AV4" s="45">
        <v>4.2</v>
      </c>
      <c r="AW4" s="45">
        <v>5.3</v>
      </c>
      <c r="AX4" s="45">
        <v>1.1000000000000001</v>
      </c>
      <c r="AY4" s="45">
        <v>1.9</v>
      </c>
      <c r="AZ4" s="45">
        <v>17.2</v>
      </c>
      <c r="BA4" s="45">
        <v>2</v>
      </c>
      <c r="BB4" s="45">
        <v>2</v>
      </c>
      <c r="BC4" s="45">
        <v>5</v>
      </c>
      <c r="BD4" s="45">
        <v>2</v>
      </c>
      <c r="BE4" s="45">
        <v>7</v>
      </c>
      <c r="BF4" s="45">
        <v>2.2999999999999998</v>
      </c>
      <c r="BH4" s="45">
        <v>68.400000000000006</v>
      </c>
      <c r="BI4" s="45" t="s">
        <v>116</v>
      </c>
      <c r="BJ4" s="47" t="s">
        <v>116</v>
      </c>
      <c r="BK4" s="45">
        <v>6</v>
      </c>
      <c r="BL4" s="45">
        <v>3</v>
      </c>
      <c r="BM4" s="45">
        <v>2</v>
      </c>
      <c r="BN4" s="45">
        <v>3</v>
      </c>
      <c r="BO4" s="45">
        <v>2</v>
      </c>
      <c r="BP4" s="45">
        <v>2</v>
      </c>
      <c r="BQ4" s="45">
        <v>6</v>
      </c>
      <c r="BR4" s="45">
        <v>2</v>
      </c>
      <c r="BS4" s="45">
        <v>3</v>
      </c>
      <c r="BT4" s="45">
        <v>4</v>
      </c>
      <c r="CC4" s="45" t="s">
        <v>119</v>
      </c>
      <c r="CD4" s="45">
        <v>3</v>
      </c>
      <c r="CE4" s="45">
        <v>77</v>
      </c>
      <c r="CF4" s="45">
        <v>77</v>
      </c>
      <c r="CG4" s="45">
        <v>75</v>
      </c>
      <c r="CH4" s="45">
        <v>6</v>
      </c>
      <c r="CI4" s="45">
        <v>22.9</v>
      </c>
      <c r="CJ4" s="45">
        <v>46.1</v>
      </c>
      <c r="CK4" s="45">
        <v>71.7</v>
      </c>
      <c r="CL4" s="46">
        <v>5</v>
      </c>
      <c r="CM4" s="46">
        <v>4</v>
      </c>
      <c r="CN4" s="46">
        <v>2</v>
      </c>
      <c r="CO4" s="46">
        <v>3</v>
      </c>
      <c r="CP4" s="45">
        <v>4.0999999999999996</v>
      </c>
      <c r="CQ4" s="45">
        <v>2.7</v>
      </c>
      <c r="CR4" s="45">
        <v>0.5</v>
      </c>
      <c r="CS4" s="45">
        <v>0.2</v>
      </c>
      <c r="CT4" s="45">
        <v>165.9</v>
      </c>
      <c r="CU4" s="45">
        <v>56.2</v>
      </c>
      <c r="CV4" s="45">
        <v>57.4</v>
      </c>
      <c r="CW4" s="45">
        <v>56.8</v>
      </c>
      <c r="CX4" s="45">
        <v>52.4</v>
      </c>
      <c r="CY4" s="45">
        <v>55.2</v>
      </c>
      <c r="CZ4" s="45">
        <v>92.3</v>
      </c>
      <c r="DA4" s="45">
        <v>166.1</v>
      </c>
      <c r="DB4" s="45">
        <v>57.6</v>
      </c>
      <c r="DC4" s="45">
        <v>56.9</v>
      </c>
      <c r="DD4" s="45">
        <v>57.3</v>
      </c>
      <c r="DE4" s="45">
        <v>51.6</v>
      </c>
      <c r="DF4" s="45">
        <v>55.2</v>
      </c>
      <c r="DG4" s="45">
        <v>5.5</v>
      </c>
      <c r="DH4" s="45">
        <v>0.7</v>
      </c>
      <c r="DI4" s="45">
        <v>4.9000000000000004</v>
      </c>
      <c r="DJ4" s="45">
        <v>93</v>
      </c>
      <c r="DK4" s="45">
        <v>85</v>
      </c>
      <c r="DL4" s="45">
        <v>90</v>
      </c>
      <c r="DM4" s="45">
        <v>1.6</v>
      </c>
      <c r="DN4" s="45">
        <v>2</v>
      </c>
      <c r="DO4" s="45">
        <v>8</v>
      </c>
      <c r="DP4" s="45">
        <v>3</v>
      </c>
      <c r="DQ4" s="45" t="s">
        <v>120</v>
      </c>
      <c r="DS4" s="45">
        <v>72</v>
      </c>
      <c r="DT4" s="45">
        <v>77</v>
      </c>
      <c r="DU4" s="45">
        <v>1</v>
      </c>
      <c r="DV4" s="45" t="s">
        <v>138</v>
      </c>
      <c r="DW4" s="45" t="s">
        <v>161</v>
      </c>
      <c r="DX4" s="45">
        <v>39</v>
      </c>
      <c r="DY4" s="45">
        <v>4</v>
      </c>
      <c r="DZ4" s="42" t="str">
        <f t="shared" ref="DZ4:DZ9" si="5">K4</f>
        <v>Whodoo Pirate</v>
      </c>
      <c r="EA4" s="62">
        <f t="shared" ref="EA4:EA9" si="6">1320/CU4</f>
        <v>23.487544483985765</v>
      </c>
      <c r="EB4" s="63">
        <f t="shared" ref="EB4:EB9" si="7">(1320/CV4)+EA4</f>
        <v>46.484060163428275</v>
      </c>
      <c r="EC4" s="64">
        <f t="shared" ref="EC4:EC9" si="8">EB4-EA4</f>
        <v>22.99651567944251</v>
      </c>
      <c r="ED4" s="63">
        <f t="shared" ref="ED4:ED9" si="9">EE4-EB4</f>
        <v>25.190839694656482</v>
      </c>
      <c r="EE4" s="65">
        <f t="shared" si="0"/>
        <v>71.674899858084757</v>
      </c>
      <c r="EF4" s="52">
        <f t="shared" ref="EF4:EF9" si="10">1320/EA4</f>
        <v>56.2</v>
      </c>
      <c r="EG4" s="54">
        <f t="shared" ref="EG4:EG9" si="11">1320/(EB4-EA4)</f>
        <v>57.4</v>
      </c>
      <c r="EH4" s="24">
        <f t="shared" ref="EH4:EH9" si="12">2680/EB4</f>
        <v>57.654172001707209</v>
      </c>
      <c r="EI4" s="59">
        <f t="shared" si="1"/>
        <v>52.400000000000013</v>
      </c>
      <c r="EJ4" s="24">
        <f t="shared" ref="EJ4:EJ9" si="13">(EF4+EG4+EI4)/3</f>
        <v>55.333333333333336</v>
      </c>
      <c r="EK4" s="54">
        <f t="shared" ref="EK4:EK9" si="14">(EH4+EJ4)/2</f>
        <v>56.493752667520269</v>
      </c>
      <c r="EL4" s="25">
        <f t="shared" si="2"/>
        <v>110.05417200170723</v>
      </c>
      <c r="EM4" s="25">
        <f t="shared" ref="EM4:EM9" si="15">(EF4+EI4)/2</f>
        <v>54.300000000000011</v>
      </c>
      <c r="EN4" s="60">
        <f t="shared" si="3"/>
        <v>0.52387084426761066</v>
      </c>
      <c r="EO4" s="67" t="str">
        <f t="shared" si="4"/>
        <v>P</v>
      </c>
    </row>
    <row r="5" spans="1:146" s="45" customFormat="1" x14ac:dyDescent="0.25">
      <c r="A5" s="44">
        <v>41878</v>
      </c>
      <c r="B5" s="45" t="s">
        <v>125</v>
      </c>
      <c r="C5" s="45">
        <v>1</v>
      </c>
      <c r="D5" s="45">
        <v>6</v>
      </c>
      <c r="E5" s="45" t="s">
        <v>116</v>
      </c>
      <c r="F5" s="45" t="s">
        <v>158</v>
      </c>
      <c r="G5" s="45">
        <v>82</v>
      </c>
      <c r="H5" s="45">
        <v>7</v>
      </c>
      <c r="J5" s="45">
        <v>6</v>
      </c>
      <c r="K5" s="45" t="s">
        <v>162</v>
      </c>
      <c r="L5" s="45">
        <v>20</v>
      </c>
      <c r="M5" s="45">
        <v>1</v>
      </c>
      <c r="N5" s="45">
        <v>6.5</v>
      </c>
      <c r="O5" s="45" t="s">
        <v>116</v>
      </c>
      <c r="P5" s="45" t="s">
        <v>117</v>
      </c>
      <c r="Q5" s="45">
        <v>3</v>
      </c>
      <c r="R5" s="45">
        <v>6</v>
      </c>
      <c r="S5" s="45">
        <v>16</v>
      </c>
      <c r="T5" s="45">
        <v>3</v>
      </c>
      <c r="U5" s="45">
        <v>3</v>
      </c>
      <c r="V5" s="31">
        <v>3</v>
      </c>
      <c r="W5" s="45">
        <v>3</v>
      </c>
      <c r="X5" s="45">
        <v>3</v>
      </c>
      <c r="Y5" s="45">
        <v>4</v>
      </c>
      <c r="Z5" s="45">
        <v>4</v>
      </c>
      <c r="AA5" s="45">
        <v>5</v>
      </c>
      <c r="AB5" s="45">
        <v>4</v>
      </c>
      <c r="AC5" s="45">
        <v>4</v>
      </c>
      <c r="AD5" s="45">
        <v>4</v>
      </c>
      <c r="AE5" s="45">
        <v>5</v>
      </c>
      <c r="AF5" s="45">
        <v>5</v>
      </c>
      <c r="AG5" s="45">
        <v>3</v>
      </c>
      <c r="AH5" s="45">
        <v>4</v>
      </c>
      <c r="AI5" s="45">
        <v>4</v>
      </c>
      <c r="AJ5" s="45">
        <v>6</v>
      </c>
      <c r="AK5" s="45">
        <v>5</v>
      </c>
      <c r="AL5" s="45">
        <v>5</v>
      </c>
      <c r="AM5" s="45">
        <v>5</v>
      </c>
      <c r="AN5" s="45">
        <v>3</v>
      </c>
      <c r="AO5" s="45">
        <v>4</v>
      </c>
      <c r="AP5" s="45">
        <v>3</v>
      </c>
      <c r="AQ5" s="45">
        <v>3</v>
      </c>
      <c r="AR5" s="45">
        <v>3</v>
      </c>
      <c r="AS5" s="45">
        <v>2.8</v>
      </c>
      <c r="AT5" s="45">
        <v>6.2</v>
      </c>
      <c r="AU5" s="45">
        <v>3.4</v>
      </c>
      <c r="AV5" s="45">
        <v>8.5</v>
      </c>
      <c r="AW5" s="45">
        <v>8.5</v>
      </c>
      <c r="AX5" s="45">
        <v>2.5</v>
      </c>
      <c r="AY5" s="45">
        <v>1.1000000000000001</v>
      </c>
      <c r="AZ5" s="45">
        <v>29.1</v>
      </c>
      <c r="BA5" s="45">
        <v>3</v>
      </c>
      <c r="BB5" s="45">
        <v>4</v>
      </c>
      <c r="BC5" s="45">
        <v>4</v>
      </c>
      <c r="BD5" s="45">
        <v>4</v>
      </c>
      <c r="BE5" s="45">
        <v>8</v>
      </c>
      <c r="BF5" s="45">
        <v>2</v>
      </c>
      <c r="BH5" s="45">
        <v>68.5</v>
      </c>
      <c r="BI5" s="45" t="s">
        <v>116</v>
      </c>
      <c r="BJ5" s="27" t="s">
        <v>116</v>
      </c>
      <c r="BK5" s="45">
        <v>4</v>
      </c>
      <c r="BL5" s="45">
        <v>4</v>
      </c>
      <c r="BM5" s="45">
        <v>4</v>
      </c>
      <c r="BN5" s="45">
        <v>5</v>
      </c>
      <c r="BO5" s="45">
        <v>3</v>
      </c>
      <c r="BP5" s="45">
        <v>3</v>
      </c>
      <c r="BQ5" s="45">
        <v>4</v>
      </c>
      <c r="BR5" s="45">
        <v>4</v>
      </c>
      <c r="BS5" s="45">
        <v>4</v>
      </c>
      <c r="BT5" s="45">
        <v>2.5</v>
      </c>
      <c r="CC5" s="45" t="s">
        <v>119</v>
      </c>
      <c r="CD5" s="45">
        <v>3</v>
      </c>
      <c r="CE5" s="45">
        <v>88</v>
      </c>
      <c r="CF5" s="45">
        <v>75</v>
      </c>
      <c r="CG5" s="45">
        <v>75</v>
      </c>
      <c r="CH5" s="45">
        <v>12</v>
      </c>
      <c r="CI5" s="45">
        <v>22.7</v>
      </c>
      <c r="CJ5" s="45">
        <v>46.4</v>
      </c>
      <c r="CK5" s="45">
        <v>72.099999999999994</v>
      </c>
      <c r="CL5" s="46">
        <v>4</v>
      </c>
      <c r="CM5" s="46">
        <v>4</v>
      </c>
      <c r="CN5" s="46">
        <v>2</v>
      </c>
      <c r="CO5" s="46">
        <v>2</v>
      </c>
      <c r="CP5" s="45">
        <v>2.1</v>
      </c>
      <c r="CQ5" s="45">
        <v>2.5</v>
      </c>
      <c r="CR5" s="45">
        <v>1</v>
      </c>
      <c r="CS5" s="45">
        <v>0.5</v>
      </c>
      <c r="CT5" s="45">
        <v>164.9</v>
      </c>
      <c r="CU5" s="45">
        <v>57.4</v>
      </c>
      <c r="CV5" s="45">
        <v>55.6</v>
      </c>
      <c r="CW5" s="45">
        <v>56.5</v>
      </c>
      <c r="CX5" s="45">
        <v>52</v>
      </c>
      <c r="CY5" s="45">
        <v>54.9</v>
      </c>
      <c r="CZ5" s="45">
        <v>92.1</v>
      </c>
      <c r="DA5" s="45">
        <v>165.2</v>
      </c>
      <c r="DB5" s="45">
        <v>58.2</v>
      </c>
      <c r="DC5" s="45">
        <v>55.7</v>
      </c>
      <c r="DD5" s="45">
        <v>56.9</v>
      </c>
      <c r="DE5" s="45">
        <v>51.4</v>
      </c>
      <c r="DF5" s="45">
        <v>54.9</v>
      </c>
      <c r="DG5" s="45">
        <v>2.1</v>
      </c>
      <c r="DH5" s="45">
        <v>2.5</v>
      </c>
      <c r="DI5" s="45">
        <v>7.8</v>
      </c>
      <c r="DJ5" s="45">
        <v>93</v>
      </c>
      <c r="DK5" s="45">
        <v>85</v>
      </c>
      <c r="DL5" s="45">
        <v>90</v>
      </c>
      <c r="DM5" s="45">
        <v>3</v>
      </c>
      <c r="DN5" s="45">
        <v>4</v>
      </c>
      <c r="DO5" s="45">
        <v>0</v>
      </c>
      <c r="DP5" s="45">
        <v>5</v>
      </c>
      <c r="DQ5" s="45" t="s">
        <v>121</v>
      </c>
      <c r="DS5" s="45">
        <v>44</v>
      </c>
      <c r="DT5" s="45">
        <v>62</v>
      </c>
      <c r="DV5" s="45" t="s">
        <v>125</v>
      </c>
      <c r="DW5" s="45" t="s">
        <v>163</v>
      </c>
      <c r="DX5" s="45">
        <v>20</v>
      </c>
      <c r="DY5" s="45">
        <v>5</v>
      </c>
      <c r="DZ5" s="42" t="str">
        <f t="shared" si="5"/>
        <v>Speckles</v>
      </c>
      <c r="EA5" s="62">
        <f t="shared" si="6"/>
        <v>22.99651567944251</v>
      </c>
      <c r="EB5" s="63">
        <f t="shared" si="7"/>
        <v>46.737522873687112</v>
      </c>
      <c r="EC5" s="64">
        <f t="shared" si="8"/>
        <v>23.741007194244602</v>
      </c>
      <c r="ED5" s="63">
        <f t="shared" si="9"/>
        <v>25.384615384615387</v>
      </c>
      <c r="EE5" s="65">
        <f t="shared" si="0"/>
        <v>72.122138258302499</v>
      </c>
      <c r="EF5" s="52">
        <f t="shared" si="10"/>
        <v>57.4</v>
      </c>
      <c r="EG5" s="54">
        <f t="shared" si="11"/>
        <v>55.6</v>
      </c>
      <c r="EH5" s="24">
        <f t="shared" si="12"/>
        <v>57.341507106462856</v>
      </c>
      <c r="EI5" s="59">
        <f t="shared" si="1"/>
        <v>51.999999999999993</v>
      </c>
      <c r="EJ5" s="24">
        <f t="shared" si="13"/>
        <v>55</v>
      </c>
      <c r="EK5" s="54">
        <f t="shared" si="14"/>
        <v>56.170753553231428</v>
      </c>
      <c r="EL5" s="25">
        <f t="shared" si="2"/>
        <v>109.34150710646284</v>
      </c>
      <c r="EM5" s="25">
        <f t="shared" si="15"/>
        <v>54.699999999999996</v>
      </c>
      <c r="EN5" s="60">
        <f t="shared" si="3"/>
        <v>0.52442579788689936</v>
      </c>
      <c r="EO5" s="67" t="str">
        <f t="shared" si="4"/>
        <v>P</v>
      </c>
    </row>
    <row r="6" spans="1:146" s="45" customFormat="1" x14ac:dyDescent="0.25">
      <c r="A6" s="44">
        <v>41878</v>
      </c>
      <c r="B6" s="45" t="s">
        <v>125</v>
      </c>
      <c r="C6" s="45">
        <v>1</v>
      </c>
      <c r="D6" s="45">
        <v>6</v>
      </c>
      <c r="E6" s="45" t="s">
        <v>116</v>
      </c>
      <c r="F6" s="45" t="s">
        <v>158</v>
      </c>
      <c r="G6" s="45">
        <v>82</v>
      </c>
      <c r="H6" s="45">
        <v>7</v>
      </c>
      <c r="J6" s="45">
        <v>5</v>
      </c>
      <c r="K6" s="45" t="s">
        <v>164</v>
      </c>
      <c r="L6" s="45">
        <v>59</v>
      </c>
      <c r="M6" s="45">
        <v>3</v>
      </c>
      <c r="N6" s="45">
        <v>5.5</v>
      </c>
      <c r="O6" s="45" t="s">
        <v>116</v>
      </c>
      <c r="P6" s="45" t="s">
        <v>117</v>
      </c>
      <c r="Q6" s="45">
        <v>4</v>
      </c>
      <c r="R6" s="45">
        <v>7</v>
      </c>
      <c r="S6" s="45">
        <v>10.8</v>
      </c>
      <c r="T6" s="45">
        <v>5</v>
      </c>
      <c r="U6" s="45">
        <v>4</v>
      </c>
      <c r="V6" s="31">
        <v>3</v>
      </c>
      <c r="W6" s="45">
        <v>4</v>
      </c>
      <c r="X6" s="45">
        <v>3</v>
      </c>
      <c r="Y6" s="45">
        <v>5</v>
      </c>
      <c r="Z6" s="45">
        <v>5</v>
      </c>
      <c r="AA6" s="45">
        <v>6</v>
      </c>
      <c r="AB6" s="45">
        <v>6</v>
      </c>
      <c r="AC6" s="45">
        <v>2</v>
      </c>
      <c r="AD6" s="45">
        <v>5</v>
      </c>
      <c r="AE6" s="45">
        <v>1</v>
      </c>
      <c r="AF6" s="45">
        <v>3</v>
      </c>
      <c r="AG6" s="45">
        <v>2</v>
      </c>
      <c r="AH6" s="45">
        <v>5</v>
      </c>
      <c r="AI6" s="45">
        <v>5</v>
      </c>
      <c r="AJ6" s="45">
        <v>1</v>
      </c>
      <c r="AK6" s="45">
        <v>3</v>
      </c>
      <c r="AL6" s="45">
        <v>7</v>
      </c>
      <c r="AM6" s="45">
        <v>2</v>
      </c>
      <c r="AN6" s="45">
        <v>5</v>
      </c>
      <c r="AO6" s="45">
        <v>5</v>
      </c>
      <c r="AP6" s="45">
        <v>4</v>
      </c>
      <c r="AQ6" s="45">
        <v>7</v>
      </c>
      <c r="AR6" s="45">
        <v>1</v>
      </c>
      <c r="AS6" s="45">
        <v>8.6</v>
      </c>
      <c r="AT6" s="45">
        <v>2.7</v>
      </c>
      <c r="AU6" s="45">
        <v>4.5999999999999996</v>
      </c>
      <c r="AV6" s="45">
        <v>12</v>
      </c>
      <c r="AW6" s="45">
        <v>8.5</v>
      </c>
      <c r="AX6" s="45">
        <v>5.2</v>
      </c>
      <c r="AY6" s="45">
        <v>0</v>
      </c>
      <c r="AZ6" s="45">
        <v>37.4</v>
      </c>
      <c r="BA6" s="45">
        <v>5</v>
      </c>
      <c r="BB6" s="45">
        <v>7</v>
      </c>
      <c r="BC6" s="45">
        <v>1</v>
      </c>
      <c r="BD6" s="45">
        <v>3</v>
      </c>
      <c r="BE6" s="45">
        <v>8</v>
      </c>
      <c r="BF6" s="45">
        <v>-6.2</v>
      </c>
      <c r="BG6" s="45">
        <v>-1</v>
      </c>
      <c r="BH6" s="45">
        <v>67.5</v>
      </c>
      <c r="BI6" s="45" t="s">
        <v>118</v>
      </c>
      <c r="BJ6" s="31" t="s">
        <v>116</v>
      </c>
      <c r="BK6" s="45">
        <v>5</v>
      </c>
      <c r="BL6" s="45">
        <v>6</v>
      </c>
      <c r="BM6" s="45">
        <v>5</v>
      </c>
      <c r="BN6" s="45">
        <v>2</v>
      </c>
      <c r="BO6" s="45">
        <v>4</v>
      </c>
      <c r="BP6" s="45">
        <v>4</v>
      </c>
      <c r="BQ6" s="45">
        <v>3</v>
      </c>
      <c r="BR6" s="45">
        <v>3</v>
      </c>
      <c r="BS6" s="45">
        <v>2</v>
      </c>
      <c r="BT6" s="45">
        <v>3.5</v>
      </c>
      <c r="CC6" s="45" t="s">
        <v>119</v>
      </c>
      <c r="CD6" s="45">
        <v>3</v>
      </c>
      <c r="CE6" s="45">
        <v>82</v>
      </c>
      <c r="CF6" s="45">
        <v>73</v>
      </c>
      <c r="CG6" s="45">
        <v>65</v>
      </c>
      <c r="CH6" s="45">
        <v>10</v>
      </c>
      <c r="CI6" s="45">
        <v>22.2</v>
      </c>
      <c r="CJ6" s="45">
        <v>46.7</v>
      </c>
      <c r="CK6" s="45">
        <v>71.2</v>
      </c>
      <c r="CL6" s="46">
        <v>4</v>
      </c>
      <c r="CM6" s="46">
        <v>5</v>
      </c>
      <c r="CN6" s="46">
        <v>5</v>
      </c>
      <c r="CO6" s="46">
        <v>5</v>
      </c>
      <c r="CP6" s="46">
        <v>6.5</v>
      </c>
      <c r="CQ6" s="46">
        <v>6.1</v>
      </c>
      <c r="CR6" s="46">
        <v>5.0999999999999996</v>
      </c>
      <c r="CS6" s="45">
        <v>7</v>
      </c>
      <c r="CT6" s="45">
        <v>164.6</v>
      </c>
      <c r="CU6" s="45">
        <v>57</v>
      </c>
      <c r="CV6" s="45">
        <v>54</v>
      </c>
      <c r="CW6" s="45">
        <v>55.4</v>
      </c>
      <c r="CX6" s="45">
        <v>53.6</v>
      </c>
      <c r="CY6" s="45">
        <v>54.8</v>
      </c>
      <c r="CZ6" s="45">
        <v>96.6</v>
      </c>
      <c r="DA6" s="45">
        <v>167.2</v>
      </c>
      <c r="DB6" s="45">
        <v>59.5</v>
      </c>
      <c r="DC6" s="45">
        <v>53.9</v>
      </c>
      <c r="DD6" s="45">
        <v>56.5</v>
      </c>
      <c r="DE6" s="45">
        <v>53.9</v>
      </c>
      <c r="DF6" s="45">
        <v>55.6</v>
      </c>
      <c r="DG6" s="45">
        <v>3.1</v>
      </c>
      <c r="DH6" s="45">
        <v>8.1</v>
      </c>
      <c r="DI6" s="45">
        <v>8.4</v>
      </c>
      <c r="DJ6" s="45">
        <v>92</v>
      </c>
      <c r="DK6" s="45">
        <v>87</v>
      </c>
      <c r="DL6" s="45">
        <v>90</v>
      </c>
      <c r="DM6" s="45">
        <v>2.6</v>
      </c>
      <c r="DN6" s="45">
        <v>3</v>
      </c>
      <c r="DO6" s="45">
        <v>5</v>
      </c>
      <c r="DP6" s="45">
        <v>4</v>
      </c>
      <c r="DQ6" s="45" t="s">
        <v>121</v>
      </c>
      <c r="DS6" s="45">
        <v>66</v>
      </c>
      <c r="DT6" s="45">
        <v>73</v>
      </c>
      <c r="DV6" s="45" t="s">
        <v>138</v>
      </c>
      <c r="DW6" s="45" t="s">
        <v>165</v>
      </c>
      <c r="DX6" s="45">
        <v>59</v>
      </c>
      <c r="DY6" s="45">
        <v>1</v>
      </c>
      <c r="DZ6" s="42" t="str">
        <f t="shared" si="5"/>
        <v>Lust For Life</v>
      </c>
      <c r="EA6" s="62">
        <f t="shared" si="6"/>
        <v>23.157894736842106</v>
      </c>
      <c r="EB6" s="63">
        <f t="shared" si="7"/>
        <v>47.602339181286553</v>
      </c>
      <c r="EC6" s="64">
        <f t="shared" si="8"/>
        <v>24.444444444444446</v>
      </c>
      <c r="ED6" s="63">
        <f t="shared" si="9"/>
        <v>24.626865671641795</v>
      </c>
      <c r="EE6" s="65">
        <f t="shared" si="0"/>
        <v>72.229204852928348</v>
      </c>
      <c r="EF6" s="52">
        <f t="shared" si="10"/>
        <v>57</v>
      </c>
      <c r="EG6" s="54">
        <f t="shared" si="11"/>
        <v>53.999999999999993</v>
      </c>
      <c r="EH6" s="24">
        <f t="shared" si="12"/>
        <v>56.299754299754298</v>
      </c>
      <c r="EI6" s="59">
        <f t="shared" si="1"/>
        <v>53.599999999999994</v>
      </c>
      <c r="EJ6" s="24">
        <f t="shared" si="13"/>
        <v>54.866666666666667</v>
      </c>
      <c r="EK6" s="54">
        <f t="shared" si="14"/>
        <v>55.583210483210479</v>
      </c>
      <c r="EL6" s="25">
        <f t="shared" si="2"/>
        <v>109.89975429975429</v>
      </c>
      <c r="EM6" s="25">
        <f t="shared" si="15"/>
        <v>55.3</v>
      </c>
      <c r="EN6" s="60">
        <f t="shared" si="3"/>
        <v>0.51228280407429605</v>
      </c>
      <c r="EO6" s="67" t="str">
        <f t="shared" si="4"/>
        <v>P</v>
      </c>
    </row>
    <row r="7" spans="1:146" s="45" customFormat="1" x14ac:dyDescent="0.25">
      <c r="A7" s="44">
        <v>41878</v>
      </c>
      <c r="B7" s="45" t="s">
        <v>125</v>
      </c>
      <c r="C7" s="45">
        <v>1</v>
      </c>
      <c r="D7" s="45">
        <v>6</v>
      </c>
      <c r="E7" s="45" t="s">
        <v>116</v>
      </c>
      <c r="F7" s="45" t="s">
        <v>158</v>
      </c>
      <c r="G7" s="45">
        <v>82</v>
      </c>
      <c r="H7" s="45">
        <v>7</v>
      </c>
      <c r="J7" s="45">
        <v>7</v>
      </c>
      <c r="K7" s="45" t="s">
        <v>166</v>
      </c>
      <c r="L7" s="45">
        <v>45</v>
      </c>
      <c r="M7" s="45">
        <v>1</v>
      </c>
      <c r="N7" s="45">
        <v>6</v>
      </c>
      <c r="O7" s="45" t="s">
        <v>167</v>
      </c>
      <c r="P7" s="45" t="s">
        <v>117</v>
      </c>
      <c r="Q7" s="45">
        <v>7</v>
      </c>
      <c r="R7" s="45">
        <v>5</v>
      </c>
      <c r="S7" s="45">
        <v>9.25</v>
      </c>
      <c r="T7" s="45">
        <v>6</v>
      </c>
      <c r="U7" s="45">
        <v>5</v>
      </c>
      <c r="V7" s="31">
        <v>5</v>
      </c>
      <c r="W7" s="45">
        <v>5</v>
      </c>
      <c r="X7" s="45">
        <v>4</v>
      </c>
      <c r="Y7" s="45">
        <v>6</v>
      </c>
      <c r="Z7" s="45">
        <v>2</v>
      </c>
      <c r="AA7" s="45">
        <v>7</v>
      </c>
      <c r="AB7" s="45">
        <v>5</v>
      </c>
      <c r="AC7" s="45">
        <v>3</v>
      </c>
      <c r="AD7" s="45">
        <v>6</v>
      </c>
      <c r="AE7" s="45">
        <v>3</v>
      </c>
      <c r="AF7" s="45">
        <v>6</v>
      </c>
      <c r="AG7" s="45">
        <v>3</v>
      </c>
      <c r="AH7" s="45">
        <v>6</v>
      </c>
      <c r="AI7" s="45">
        <v>6</v>
      </c>
      <c r="AJ7" s="45">
        <v>3</v>
      </c>
      <c r="AK7" s="45">
        <v>6</v>
      </c>
      <c r="AL7" s="45">
        <v>6</v>
      </c>
      <c r="AM7" s="45">
        <v>4</v>
      </c>
      <c r="AN7" s="45">
        <v>4</v>
      </c>
      <c r="AO7" s="45">
        <v>6</v>
      </c>
      <c r="AP7" s="45">
        <v>5</v>
      </c>
      <c r="AQ7" s="45">
        <v>5</v>
      </c>
      <c r="AR7" s="45">
        <v>2</v>
      </c>
      <c r="AS7" s="45">
        <v>5.0999999999999996</v>
      </c>
      <c r="AT7" s="45">
        <v>5.6</v>
      </c>
      <c r="AU7" s="45">
        <v>4.3</v>
      </c>
      <c r="AV7" s="45">
        <v>13</v>
      </c>
      <c r="AW7" s="45">
        <v>10.5</v>
      </c>
      <c r="AX7" s="45">
        <v>3.8</v>
      </c>
      <c r="AY7" s="45">
        <v>0.1</v>
      </c>
      <c r="AZ7" s="45">
        <v>38</v>
      </c>
      <c r="BA7" s="45">
        <v>6</v>
      </c>
      <c r="BB7" s="45">
        <v>6</v>
      </c>
      <c r="BC7" s="45">
        <v>2</v>
      </c>
      <c r="BD7" s="45">
        <v>6</v>
      </c>
      <c r="BE7" s="45">
        <v>8</v>
      </c>
      <c r="BF7" s="45">
        <v>-0.5</v>
      </c>
      <c r="BH7" s="45">
        <v>68.099999999999994</v>
      </c>
      <c r="BI7" s="45" t="s">
        <v>113</v>
      </c>
      <c r="BJ7" s="31" t="s">
        <v>112</v>
      </c>
      <c r="BK7" s="45">
        <v>2</v>
      </c>
      <c r="BL7" s="45">
        <v>5</v>
      </c>
      <c r="BM7" s="45">
        <v>6</v>
      </c>
      <c r="BN7" s="45">
        <v>4</v>
      </c>
      <c r="BO7" s="45">
        <v>5</v>
      </c>
      <c r="BP7" s="45">
        <v>5</v>
      </c>
      <c r="BQ7" s="45">
        <v>1</v>
      </c>
      <c r="BR7" s="45">
        <v>6</v>
      </c>
      <c r="BS7" s="45">
        <v>5</v>
      </c>
      <c r="BT7" s="45">
        <v>10</v>
      </c>
      <c r="CC7" s="45" t="s">
        <v>119</v>
      </c>
      <c r="CD7" s="45">
        <v>3</v>
      </c>
      <c r="CE7" s="45">
        <v>77</v>
      </c>
      <c r="CF7" s="45">
        <v>74</v>
      </c>
      <c r="CG7" s="45">
        <v>67</v>
      </c>
      <c r="CH7" s="45">
        <v>12</v>
      </c>
      <c r="CI7" s="45">
        <v>22.7</v>
      </c>
      <c r="CJ7" s="45">
        <v>47.3</v>
      </c>
      <c r="CK7" s="45">
        <v>72.5</v>
      </c>
      <c r="CL7" s="46">
        <v>3</v>
      </c>
      <c r="CM7" s="46">
        <v>1</v>
      </c>
      <c r="CN7" s="46">
        <v>2</v>
      </c>
      <c r="CO7" s="46">
        <v>1</v>
      </c>
      <c r="CP7" s="46">
        <v>0.15</v>
      </c>
      <c r="CQ7" s="46">
        <v>0</v>
      </c>
      <c r="CR7" s="46">
        <v>0.2</v>
      </c>
      <c r="CS7" s="45">
        <v>0</v>
      </c>
      <c r="CT7" s="45">
        <v>164.2</v>
      </c>
      <c r="CU7" s="45">
        <v>58.1</v>
      </c>
      <c r="CV7" s="45">
        <v>53.7</v>
      </c>
      <c r="CW7" s="45">
        <v>55.8</v>
      </c>
      <c r="CX7" s="45">
        <v>52.4</v>
      </c>
      <c r="CY7" s="45">
        <v>54.6</v>
      </c>
      <c r="CZ7" s="45">
        <v>93.9</v>
      </c>
      <c r="DA7" s="45">
        <v>164.2</v>
      </c>
      <c r="DB7" s="45">
        <v>58.2</v>
      </c>
      <c r="DC7" s="45">
        <v>53.7</v>
      </c>
      <c r="DD7" s="45">
        <v>55.8</v>
      </c>
      <c r="DE7" s="45">
        <v>52.4</v>
      </c>
      <c r="DF7" s="45">
        <v>54.6</v>
      </c>
      <c r="DG7" s="45">
        <v>0.2</v>
      </c>
      <c r="DH7" s="45">
        <v>6.1</v>
      </c>
      <c r="DI7" s="45">
        <v>10</v>
      </c>
      <c r="DJ7" s="45">
        <v>92</v>
      </c>
      <c r="DK7" s="45">
        <v>86</v>
      </c>
      <c r="DL7" s="45">
        <v>90</v>
      </c>
      <c r="DM7" s="45">
        <v>3.9</v>
      </c>
      <c r="DN7" s="45">
        <v>5</v>
      </c>
      <c r="DO7" s="45">
        <v>44</v>
      </c>
      <c r="DP7" s="45">
        <v>1</v>
      </c>
      <c r="DQ7" s="45" t="s">
        <v>168</v>
      </c>
      <c r="DR7" s="45">
        <v>52</v>
      </c>
      <c r="DS7" s="45">
        <v>66</v>
      </c>
      <c r="DT7" s="45">
        <v>73</v>
      </c>
      <c r="DU7" s="45">
        <v>2</v>
      </c>
      <c r="DV7" s="45" t="s">
        <v>169</v>
      </c>
      <c r="DW7" s="45" t="s">
        <v>170</v>
      </c>
      <c r="DX7" s="45">
        <v>45</v>
      </c>
      <c r="DY7" s="45">
        <v>6</v>
      </c>
      <c r="DZ7" s="42" t="str">
        <f t="shared" si="5"/>
        <v>Wicked City Woman</v>
      </c>
      <c r="EA7" s="62">
        <f t="shared" si="6"/>
        <v>22.719449225473323</v>
      </c>
      <c r="EB7" s="63">
        <f t="shared" si="7"/>
        <v>47.300454812065496</v>
      </c>
      <c r="EC7" s="64">
        <f t="shared" si="8"/>
        <v>24.581005586592173</v>
      </c>
      <c r="ED7" s="63">
        <f t="shared" si="9"/>
        <v>25.190839694656489</v>
      </c>
      <c r="EE7" s="65">
        <f t="shared" si="0"/>
        <v>72.491294506721985</v>
      </c>
      <c r="EF7" s="52">
        <f t="shared" si="10"/>
        <v>58.1</v>
      </c>
      <c r="EG7" s="54">
        <f t="shared" si="11"/>
        <v>53.70000000000001</v>
      </c>
      <c r="EH7" s="24">
        <f t="shared" si="12"/>
        <v>56.659074646283955</v>
      </c>
      <c r="EI7" s="59">
        <f t="shared" si="1"/>
        <v>52.4</v>
      </c>
      <c r="EJ7" s="24">
        <f t="shared" si="13"/>
        <v>54.733333333333341</v>
      </c>
      <c r="EK7" s="54">
        <f t="shared" si="14"/>
        <v>55.696203989808652</v>
      </c>
      <c r="EL7" s="25">
        <f t="shared" si="2"/>
        <v>109.05907464628396</v>
      </c>
      <c r="EM7" s="25">
        <f t="shared" si="15"/>
        <v>55.25</v>
      </c>
      <c r="EN7" s="60">
        <f t="shared" si="3"/>
        <v>0.51952645692299149</v>
      </c>
      <c r="EO7" s="67" t="str">
        <f t="shared" si="4"/>
        <v>EP</v>
      </c>
    </row>
    <row r="8" spans="1:146" s="45" customFormat="1" x14ac:dyDescent="0.25">
      <c r="A8" s="44">
        <v>41878</v>
      </c>
      <c r="B8" s="45" t="s">
        <v>125</v>
      </c>
      <c r="C8" s="45">
        <v>1</v>
      </c>
      <c r="D8" s="45">
        <v>6</v>
      </c>
      <c r="E8" s="45" t="s">
        <v>116</v>
      </c>
      <c r="F8" s="45" t="s">
        <v>158</v>
      </c>
      <c r="G8" s="45">
        <v>82</v>
      </c>
      <c r="H8" s="45">
        <v>7</v>
      </c>
      <c r="J8" s="45">
        <v>3</v>
      </c>
      <c r="K8" s="45" t="s">
        <v>171</v>
      </c>
      <c r="L8" s="45">
        <v>19</v>
      </c>
      <c r="M8" s="45">
        <v>1</v>
      </c>
      <c r="N8" s="45">
        <v>6</v>
      </c>
      <c r="O8" s="45" t="s">
        <v>116</v>
      </c>
      <c r="P8" s="45" t="s">
        <v>117</v>
      </c>
      <c r="Q8" s="45">
        <v>2</v>
      </c>
      <c r="R8" s="45">
        <v>1</v>
      </c>
      <c r="S8" s="45">
        <v>9</v>
      </c>
      <c r="T8" s="45">
        <v>6</v>
      </c>
      <c r="U8" s="45">
        <v>6</v>
      </c>
      <c r="V8" s="31">
        <v>6</v>
      </c>
      <c r="W8" s="45">
        <v>6</v>
      </c>
      <c r="X8" s="45">
        <v>4</v>
      </c>
      <c r="Y8" s="45">
        <v>3</v>
      </c>
      <c r="Z8" s="45">
        <v>3</v>
      </c>
      <c r="AA8" s="45">
        <v>3</v>
      </c>
      <c r="AB8" s="45">
        <v>1</v>
      </c>
      <c r="AC8" s="45">
        <v>5</v>
      </c>
      <c r="AD8" s="45">
        <v>3</v>
      </c>
      <c r="AE8" s="45">
        <v>6</v>
      </c>
      <c r="AF8" s="45">
        <v>1</v>
      </c>
      <c r="AG8" s="45">
        <v>2</v>
      </c>
      <c r="AH8" s="45">
        <v>2</v>
      </c>
      <c r="AI8" s="45">
        <v>1</v>
      </c>
      <c r="AJ8" s="45">
        <v>2</v>
      </c>
      <c r="AK8" s="45">
        <v>1</v>
      </c>
      <c r="AL8" s="45">
        <v>3</v>
      </c>
      <c r="AM8" s="45">
        <v>6</v>
      </c>
      <c r="AN8" s="45">
        <v>6</v>
      </c>
      <c r="AO8" s="45">
        <v>4</v>
      </c>
      <c r="AP8" s="45">
        <v>6</v>
      </c>
      <c r="AQ8" s="45">
        <v>4</v>
      </c>
      <c r="AR8" s="45">
        <v>4</v>
      </c>
      <c r="AS8" s="45">
        <v>1.8</v>
      </c>
      <c r="AT8" s="45">
        <v>10.3</v>
      </c>
      <c r="AU8" s="45">
        <v>5</v>
      </c>
      <c r="AV8" s="45">
        <v>8.5</v>
      </c>
      <c r="AW8" s="45">
        <v>10.7</v>
      </c>
      <c r="AX8" s="45">
        <v>3.2</v>
      </c>
      <c r="AY8" s="45">
        <v>1.2</v>
      </c>
      <c r="AZ8" s="45">
        <v>36.799999999999997</v>
      </c>
      <c r="BA8" s="45">
        <v>4</v>
      </c>
      <c r="BB8" s="45">
        <v>3</v>
      </c>
      <c r="BC8" s="45">
        <v>6</v>
      </c>
      <c r="BD8" s="45">
        <v>5</v>
      </c>
      <c r="BE8" s="45">
        <v>9</v>
      </c>
      <c r="BF8" s="45">
        <v>6.6</v>
      </c>
      <c r="BG8" s="45">
        <v>2</v>
      </c>
      <c r="BH8" s="45">
        <v>69</v>
      </c>
      <c r="BI8" s="45" t="s">
        <v>112</v>
      </c>
      <c r="BJ8" s="31" t="s">
        <v>116</v>
      </c>
      <c r="BK8" s="45">
        <v>3</v>
      </c>
      <c r="BL8" s="45">
        <v>1</v>
      </c>
      <c r="BM8" s="45">
        <v>3</v>
      </c>
      <c r="BN8" s="45">
        <v>6</v>
      </c>
      <c r="BO8" s="45">
        <v>6</v>
      </c>
      <c r="BP8" s="45">
        <v>6</v>
      </c>
      <c r="BQ8" s="45">
        <v>2</v>
      </c>
      <c r="BR8" s="45">
        <v>5</v>
      </c>
      <c r="BS8" s="45">
        <v>6</v>
      </c>
      <c r="BT8" s="45">
        <v>10</v>
      </c>
      <c r="CC8" s="45" t="s">
        <v>119</v>
      </c>
      <c r="CD8" s="45">
        <v>3</v>
      </c>
      <c r="CE8" s="45">
        <v>90</v>
      </c>
      <c r="CF8" s="45">
        <v>72</v>
      </c>
      <c r="CG8" s="45">
        <v>68</v>
      </c>
      <c r="CH8" s="45">
        <v>10</v>
      </c>
      <c r="CI8" s="45">
        <v>22.2</v>
      </c>
      <c r="CJ8" s="45">
        <v>45.5</v>
      </c>
      <c r="CK8" s="45">
        <v>70.099999999999994</v>
      </c>
      <c r="CL8" s="45">
        <v>5</v>
      </c>
      <c r="CM8" s="45">
        <v>6</v>
      </c>
      <c r="CN8" s="45">
        <v>6</v>
      </c>
      <c r="CO8" s="45">
        <v>5</v>
      </c>
      <c r="CP8" s="45">
        <v>3.7</v>
      </c>
      <c r="CQ8" s="45">
        <v>6.1</v>
      </c>
      <c r="CR8" s="45">
        <v>11</v>
      </c>
      <c r="CS8" s="45">
        <v>13.3</v>
      </c>
      <c r="CT8" s="45">
        <v>165.1</v>
      </c>
      <c r="CU8" s="45">
        <v>58.1</v>
      </c>
      <c r="CV8" s="45">
        <v>55.8</v>
      </c>
      <c r="CW8" s="45">
        <v>56.9</v>
      </c>
      <c r="CX8" s="45">
        <v>51.2</v>
      </c>
      <c r="CY8" s="45">
        <v>54.9</v>
      </c>
      <c r="CZ8" s="45">
        <v>90</v>
      </c>
      <c r="DA8" s="45">
        <v>169.8</v>
      </c>
      <c r="DB8" s="45">
        <v>59.5</v>
      </c>
      <c r="DC8" s="45">
        <v>56.7</v>
      </c>
      <c r="DD8" s="45">
        <v>58</v>
      </c>
      <c r="DE8" s="45">
        <v>53.7</v>
      </c>
      <c r="DF8" s="45">
        <v>56.5</v>
      </c>
      <c r="DG8" s="45">
        <v>0.2</v>
      </c>
      <c r="DH8" s="45">
        <v>0</v>
      </c>
      <c r="DI8" s="45">
        <v>7.5</v>
      </c>
      <c r="DJ8" s="45">
        <v>93</v>
      </c>
      <c r="DK8" s="45">
        <v>85</v>
      </c>
      <c r="DL8" s="45">
        <v>90</v>
      </c>
      <c r="DM8" s="45">
        <v>4.8</v>
      </c>
      <c r="DN8" s="45">
        <v>9</v>
      </c>
      <c r="DO8" s="45">
        <v>0</v>
      </c>
      <c r="DP8" s="45">
        <v>7</v>
      </c>
      <c r="DQ8" s="45" t="s">
        <v>121</v>
      </c>
      <c r="DS8" s="45">
        <v>68</v>
      </c>
      <c r="DT8" s="45">
        <v>74</v>
      </c>
      <c r="DU8" s="45">
        <v>-2</v>
      </c>
      <c r="DV8" s="45" t="s">
        <v>125</v>
      </c>
      <c r="DW8" s="45" t="s">
        <v>172</v>
      </c>
      <c r="DX8" s="45">
        <v>19</v>
      </c>
      <c r="DY8" s="45">
        <v>3</v>
      </c>
      <c r="DZ8" s="42" t="str">
        <f t="shared" si="5"/>
        <v>First Flower</v>
      </c>
      <c r="EA8" s="62">
        <f t="shared" si="6"/>
        <v>22.719449225473323</v>
      </c>
      <c r="EB8" s="63">
        <f t="shared" si="7"/>
        <v>46.37536320396795</v>
      </c>
      <c r="EC8" s="64">
        <f t="shared" si="8"/>
        <v>23.655913978494628</v>
      </c>
      <c r="ED8" s="63">
        <f t="shared" si="9"/>
        <v>25.78125</v>
      </c>
      <c r="EE8" s="65">
        <f t="shared" si="0"/>
        <v>72.15661320396795</v>
      </c>
      <c r="EF8" s="52">
        <f t="shared" si="10"/>
        <v>58.1</v>
      </c>
      <c r="EG8" s="54">
        <f t="shared" si="11"/>
        <v>55.79999999999999</v>
      </c>
      <c r="EH8" s="24">
        <f t="shared" si="12"/>
        <v>57.789304812834217</v>
      </c>
      <c r="EI8" s="59">
        <f t="shared" si="1"/>
        <v>51.2</v>
      </c>
      <c r="EJ8" s="24">
        <f t="shared" si="13"/>
        <v>55.033333333333331</v>
      </c>
      <c r="EK8" s="54">
        <f t="shared" si="14"/>
        <v>56.411319073083774</v>
      </c>
      <c r="EL8" s="25">
        <f t="shared" si="2"/>
        <v>108.98930481283422</v>
      </c>
      <c r="EM8" s="25">
        <f t="shared" si="15"/>
        <v>54.650000000000006</v>
      </c>
      <c r="EN8" s="60">
        <f t="shared" si="3"/>
        <v>0.53022913497865654</v>
      </c>
      <c r="EO8" s="67" t="str">
        <f t="shared" si="4"/>
        <v>P</v>
      </c>
    </row>
    <row r="9" spans="1:146" s="45" customFormat="1" x14ac:dyDescent="0.25">
      <c r="A9" s="44">
        <v>41878</v>
      </c>
      <c r="B9" s="45" t="s">
        <v>125</v>
      </c>
      <c r="C9" s="45">
        <v>1</v>
      </c>
      <c r="D9" s="45">
        <v>6</v>
      </c>
      <c r="E9" s="45" t="s">
        <v>116</v>
      </c>
      <c r="F9" s="45" t="s">
        <v>158</v>
      </c>
      <c r="G9" s="45">
        <v>82</v>
      </c>
      <c r="H9" s="45">
        <v>7</v>
      </c>
      <c r="J9" s="45">
        <v>4</v>
      </c>
      <c r="K9" s="45" t="s">
        <v>173</v>
      </c>
      <c r="L9" s="45">
        <v>20</v>
      </c>
      <c r="M9" s="45">
        <v>1</v>
      </c>
      <c r="N9" s="45">
        <v>6.5</v>
      </c>
      <c r="O9" s="45" t="s">
        <v>116</v>
      </c>
      <c r="P9" s="45" t="s">
        <v>117</v>
      </c>
      <c r="Q9" s="45">
        <v>1</v>
      </c>
      <c r="R9" s="45">
        <v>2</v>
      </c>
      <c r="S9" s="45">
        <v>6.5</v>
      </c>
      <c r="T9" s="45">
        <v>9</v>
      </c>
      <c r="U9" s="45">
        <v>7</v>
      </c>
      <c r="V9" s="31">
        <v>7</v>
      </c>
      <c r="W9" s="45">
        <v>7</v>
      </c>
      <c r="X9" s="45">
        <v>5</v>
      </c>
      <c r="Y9" s="45">
        <v>7</v>
      </c>
      <c r="Z9" s="45">
        <v>1</v>
      </c>
      <c r="AA9" s="45">
        <v>4</v>
      </c>
      <c r="AB9" s="45">
        <v>1</v>
      </c>
      <c r="AC9" s="45">
        <v>6</v>
      </c>
      <c r="AD9" s="45">
        <v>7</v>
      </c>
      <c r="AE9" s="45">
        <v>7</v>
      </c>
      <c r="AF9" s="45">
        <v>5</v>
      </c>
      <c r="AG9" s="45">
        <v>3</v>
      </c>
      <c r="AH9" s="45">
        <v>4</v>
      </c>
      <c r="AI9" s="45">
        <v>4</v>
      </c>
      <c r="AJ9" s="45">
        <v>6</v>
      </c>
      <c r="AK9" s="45">
        <v>5</v>
      </c>
      <c r="AL9" s="45">
        <v>1</v>
      </c>
      <c r="AM9" s="45">
        <v>7</v>
      </c>
      <c r="AN9" s="45">
        <v>7</v>
      </c>
      <c r="AO9" s="45">
        <v>3</v>
      </c>
      <c r="AP9" s="45">
        <v>7</v>
      </c>
      <c r="AQ9" s="45">
        <v>6</v>
      </c>
      <c r="AR9" s="45">
        <v>7</v>
      </c>
      <c r="AS9" s="45">
        <v>0</v>
      </c>
      <c r="AT9" s="45">
        <v>17.5</v>
      </c>
      <c r="AU9" s="45">
        <v>7.8</v>
      </c>
      <c r="AV9" s="45">
        <v>8.1</v>
      </c>
      <c r="AW9" s="45">
        <v>14.3</v>
      </c>
      <c r="AX9" s="45">
        <v>4.4000000000000004</v>
      </c>
      <c r="AY9" s="45">
        <v>3.3</v>
      </c>
      <c r="AZ9" s="45">
        <v>51.5</v>
      </c>
      <c r="BA9" s="45">
        <v>7</v>
      </c>
      <c r="BB9" s="45">
        <v>5</v>
      </c>
      <c r="BC9" s="45">
        <v>7</v>
      </c>
      <c r="BD9" s="45">
        <v>7</v>
      </c>
      <c r="BE9" s="45">
        <v>12</v>
      </c>
      <c r="BF9" s="45">
        <v>14.6</v>
      </c>
      <c r="BG9" s="45">
        <v>1</v>
      </c>
      <c r="BH9" s="45">
        <v>70</v>
      </c>
      <c r="BI9" s="45" t="s">
        <v>174</v>
      </c>
      <c r="BJ9" s="31" t="s">
        <v>112</v>
      </c>
      <c r="BK9" s="45">
        <v>1</v>
      </c>
      <c r="BL9" s="45">
        <v>1</v>
      </c>
      <c r="BM9" s="45">
        <v>7</v>
      </c>
      <c r="BN9" s="45">
        <v>7</v>
      </c>
      <c r="BO9" s="45">
        <v>7</v>
      </c>
      <c r="BP9" s="45">
        <v>7</v>
      </c>
      <c r="BQ9" s="45">
        <v>7</v>
      </c>
      <c r="BR9" s="45">
        <v>7</v>
      </c>
      <c r="BS9" s="45">
        <v>7</v>
      </c>
      <c r="BT9" s="45">
        <v>6</v>
      </c>
      <c r="CC9" s="45" t="s">
        <v>119</v>
      </c>
      <c r="CD9" s="45">
        <v>3</v>
      </c>
      <c r="CE9" s="45">
        <v>88</v>
      </c>
      <c r="CF9" s="45">
        <v>67</v>
      </c>
      <c r="CG9" s="45">
        <v>60</v>
      </c>
      <c r="CH9" s="45">
        <v>12</v>
      </c>
      <c r="CI9" s="45">
        <v>22.7</v>
      </c>
      <c r="CJ9" s="45">
        <v>46.4</v>
      </c>
      <c r="CK9" s="45">
        <v>72.099999999999994</v>
      </c>
      <c r="CL9" s="46">
        <v>1</v>
      </c>
      <c r="CM9" s="46">
        <v>1</v>
      </c>
      <c r="CN9" s="46">
        <v>4</v>
      </c>
      <c r="CO9" s="46">
        <v>5</v>
      </c>
      <c r="CP9" s="46">
        <v>0</v>
      </c>
      <c r="CQ9" s="46">
        <v>0</v>
      </c>
      <c r="CR9" s="46">
        <v>2</v>
      </c>
      <c r="CS9" s="45">
        <v>8.1</v>
      </c>
      <c r="CT9" s="45">
        <v>162.6</v>
      </c>
      <c r="CU9" s="45">
        <v>58.2</v>
      </c>
      <c r="CV9" s="45">
        <v>55.7</v>
      </c>
      <c r="CW9" s="45">
        <v>56.9</v>
      </c>
      <c r="CX9" s="45">
        <v>48.7</v>
      </c>
      <c r="CY9" s="45">
        <v>54</v>
      </c>
      <c r="CZ9" s="45">
        <v>85.7</v>
      </c>
      <c r="DA9" s="45">
        <v>165.2</v>
      </c>
      <c r="DB9" s="45">
        <v>58.2</v>
      </c>
      <c r="DC9" s="45">
        <v>55.7</v>
      </c>
      <c r="DD9" s="45">
        <v>56.9</v>
      </c>
      <c r="DE9" s="45">
        <v>51.4</v>
      </c>
      <c r="DF9" s="45">
        <v>54.9</v>
      </c>
      <c r="DG9" s="45">
        <v>0</v>
      </c>
      <c r="DH9" s="45">
        <v>0</v>
      </c>
      <c r="DI9" s="45">
        <v>15.3</v>
      </c>
      <c r="DJ9" s="45">
        <v>92</v>
      </c>
      <c r="DK9" s="45">
        <v>84</v>
      </c>
      <c r="DL9" s="45">
        <v>89</v>
      </c>
      <c r="DM9" s="45">
        <v>7.3</v>
      </c>
      <c r="DN9" s="45">
        <v>9</v>
      </c>
      <c r="DO9" s="45">
        <v>42</v>
      </c>
      <c r="DP9" s="45">
        <v>2</v>
      </c>
      <c r="DQ9" s="45" t="s">
        <v>175</v>
      </c>
      <c r="DS9" s="45">
        <v>50</v>
      </c>
      <c r="DT9" s="45">
        <v>70</v>
      </c>
      <c r="DV9" s="45" t="s">
        <v>125</v>
      </c>
      <c r="DW9" s="45" t="s">
        <v>163</v>
      </c>
      <c r="DX9" s="45">
        <v>20</v>
      </c>
      <c r="DY9" s="45">
        <v>7</v>
      </c>
      <c r="DZ9" s="42" t="str">
        <f t="shared" si="5"/>
        <v>Analemma</v>
      </c>
      <c r="EA9" s="62">
        <f t="shared" si="6"/>
        <v>22.680412371134018</v>
      </c>
      <c r="EB9" s="63">
        <f t="shared" si="7"/>
        <v>46.378796572211215</v>
      </c>
      <c r="EC9" s="64">
        <f t="shared" si="8"/>
        <v>23.698384201077197</v>
      </c>
      <c r="ED9" s="63">
        <f t="shared" si="9"/>
        <v>27.104722792607802</v>
      </c>
      <c r="EE9" s="65">
        <f t="shared" si="0"/>
        <v>73.483519364819017</v>
      </c>
      <c r="EF9" s="52">
        <f t="shared" si="10"/>
        <v>58.2</v>
      </c>
      <c r="EG9" s="54">
        <f t="shared" si="11"/>
        <v>55.7</v>
      </c>
      <c r="EH9" s="24">
        <f t="shared" si="12"/>
        <v>57.785026737967918</v>
      </c>
      <c r="EI9" s="59">
        <f t="shared" si="1"/>
        <v>48.7</v>
      </c>
      <c r="EJ9" s="24">
        <f t="shared" si="13"/>
        <v>54.20000000000001</v>
      </c>
      <c r="EK9" s="54">
        <f t="shared" si="14"/>
        <v>55.992513368983964</v>
      </c>
      <c r="EL9" s="25">
        <f t="shared" si="2"/>
        <v>106.48502673796793</v>
      </c>
      <c r="EM9" s="25">
        <f t="shared" si="15"/>
        <v>53.45</v>
      </c>
      <c r="EN9" s="60">
        <f t="shared" si="3"/>
        <v>0.54265870524840931</v>
      </c>
      <c r="EO9" s="67" t="str">
        <f t="shared" si="4"/>
        <v>EP</v>
      </c>
    </row>
    <row r="10" spans="1:146" s="45" customFormat="1" x14ac:dyDescent="0.25">
      <c r="A10" s="44"/>
      <c r="V10" s="31"/>
      <c r="BJ10" s="31"/>
      <c r="CL10" s="46"/>
      <c r="CM10" s="46"/>
      <c r="CN10" s="46"/>
      <c r="CO10" s="46"/>
      <c r="DZ10" s="42"/>
      <c r="EA10" s="53" t="e">
        <f t="shared" ref="EA10:EA16" si="16">1320/CU10</f>
        <v>#DIV/0!</v>
      </c>
      <c r="EB10" s="24" t="e">
        <f t="shared" ref="EB10:EB16" si="17">(1320/CV10)+EA10</f>
        <v>#DIV/0!</v>
      </c>
      <c r="EC10" s="54" t="e">
        <f t="shared" ref="EC10:EC16" si="18">EB10-EA10</f>
        <v>#DIV/0!</v>
      </c>
      <c r="ED10" s="24" t="e">
        <f t="shared" ref="ED10:ED16" si="19">EE10-EB10</f>
        <v>#DIV/0!</v>
      </c>
      <c r="EE10" s="57" t="e">
        <f t="shared" ref="EE10:EE16" si="20">(1320/CX10)+EB10</f>
        <v>#DIV/0!</v>
      </c>
      <c r="EF10" s="52" t="e">
        <f t="shared" ref="EF10:EF16" si="21">1320/EA10</f>
        <v>#DIV/0!</v>
      </c>
      <c r="EG10" s="54" t="e">
        <f t="shared" ref="EG10:EG16" si="22">1320/(EB10-EA10)</f>
        <v>#DIV/0!</v>
      </c>
      <c r="EH10" s="24" t="e">
        <f t="shared" ref="EH10:EH16" si="23">2680/EB10</f>
        <v>#DIV/0!</v>
      </c>
      <c r="EI10" s="59" t="e">
        <f t="shared" ref="EI10:EI16" si="24">1320/(EE10-EB10)</f>
        <v>#DIV/0!</v>
      </c>
      <c r="EJ10" s="24" t="e">
        <f t="shared" ref="EJ10:EJ16" si="25">(EF10+EG10+EI10)/3</f>
        <v>#DIV/0!</v>
      </c>
      <c r="EK10" s="54" t="e">
        <f t="shared" ref="EK10:EK16" si="26">(EH10+EJ10)/2</f>
        <v>#DIV/0!</v>
      </c>
      <c r="EL10" s="25" t="e">
        <f t="shared" ref="EL10:EL16" si="27">(EH10+EI10)</f>
        <v>#DIV/0!</v>
      </c>
      <c r="EM10" s="25" t="e">
        <f t="shared" ref="EM10:EM16" si="28">(EF10+EI10)/2</f>
        <v>#DIV/0!</v>
      </c>
      <c r="EN10" s="60" t="e">
        <f t="shared" ref="EN10:EN16" si="29">EH10/EL10</f>
        <v>#DIV/0!</v>
      </c>
      <c r="EO10" s="67">
        <f t="shared" ref="EO10:EO16" si="30">BJ10</f>
        <v>0</v>
      </c>
    </row>
    <row r="11" spans="1:146" s="45" customFormat="1" x14ac:dyDescent="0.25">
      <c r="A11" s="44"/>
      <c r="V11" s="31"/>
      <c r="BJ11" s="27"/>
      <c r="CL11" s="46"/>
      <c r="CM11" s="46"/>
      <c r="CN11" s="46"/>
      <c r="CO11" s="46"/>
      <c r="DZ11" s="42"/>
      <c r="EA11" s="53" t="e">
        <f t="shared" si="16"/>
        <v>#DIV/0!</v>
      </c>
      <c r="EB11" s="24" t="e">
        <f t="shared" si="17"/>
        <v>#DIV/0!</v>
      </c>
      <c r="EC11" s="54" t="e">
        <f t="shared" si="18"/>
        <v>#DIV/0!</v>
      </c>
      <c r="ED11" s="24" t="e">
        <f t="shared" si="19"/>
        <v>#DIV/0!</v>
      </c>
      <c r="EE11" s="57" t="e">
        <f t="shared" si="20"/>
        <v>#DIV/0!</v>
      </c>
      <c r="EF11" s="52" t="e">
        <f t="shared" si="21"/>
        <v>#DIV/0!</v>
      </c>
      <c r="EG11" s="54" t="e">
        <f t="shared" si="22"/>
        <v>#DIV/0!</v>
      </c>
      <c r="EH11" s="24" t="e">
        <f t="shared" si="23"/>
        <v>#DIV/0!</v>
      </c>
      <c r="EI11" s="59" t="e">
        <f t="shared" si="24"/>
        <v>#DIV/0!</v>
      </c>
      <c r="EJ11" s="24" t="e">
        <f t="shared" si="25"/>
        <v>#DIV/0!</v>
      </c>
      <c r="EK11" s="54" t="e">
        <f t="shared" si="26"/>
        <v>#DIV/0!</v>
      </c>
      <c r="EL11" s="25" t="e">
        <f t="shared" si="27"/>
        <v>#DIV/0!</v>
      </c>
      <c r="EM11" s="25" t="e">
        <f t="shared" si="28"/>
        <v>#DIV/0!</v>
      </c>
      <c r="EN11" s="60" t="e">
        <f t="shared" si="29"/>
        <v>#DIV/0!</v>
      </c>
      <c r="EO11" s="67">
        <f t="shared" si="30"/>
        <v>0</v>
      </c>
    </row>
    <row r="12" spans="1:146" x14ac:dyDescent="0.25">
      <c r="A12" s="22"/>
      <c r="C12" s="33"/>
      <c r="D12" s="34"/>
      <c r="E12" s="33"/>
      <c r="G12" s="35"/>
      <c r="H12" s="33"/>
      <c r="I12" s="33"/>
      <c r="J12" s="33"/>
      <c r="M12" s="33"/>
      <c r="N12" s="36"/>
      <c r="O12" s="33"/>
      <c r="P12" s="33"/>
      <c r="Q12" s="33"/>
      <c r="R12" s="33"/>
      <c r="S12" s="35"/>
      <c r="T12" s="33"/>
      <c r="U12" s="33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0"/>
      <c r="AT12" s="30"/>
      <c r="AU12" s="30"/>
      <c r="AV12" s="30"/>
      <c r="AW12" s="30"/>
      <c r="AX12" s="30"/>
      <c r="AY12" s="30"/>
      <c r="AZ12" s="30"/>
      <c r="BA12" s="37"/>
      <c r="BB12" s="37"/>
      <c r="BC12" s="37"/>
      <c r="BD12" s="37"/>
      <c r="BE12" s="33"/>
      <c r="BF12" s="30"/>
      <c r="BG12" s="37"/>
      <c r="BH12" s="30"/>
      <c r="BI12" s="33"/>
      <c r="BJ12" s="33"/>
      <c r="BK12" s="37"/>
      <c r="BL12" s="37"/>
      <c r="BM12" s="37"/>
      <c r="BN12" s="37"/>
      <c r="BO12" s="37"/>
      <c r="BP12" s="37"/>
      <c r="BQ12" s="37"/>
      <c r="BR12" s="37"/>
      <c r="BS12" s="37"/>
      <c r="BT12" s="30"/>
      <c r="BU12" s="30"/>
      <c r="BV12" s="37"/>
      <c r="BW12" s="37"/>
      <c r="BX12" s="38"/>
      <c r="BY12" s="39"/>
      <c r="BZ12" s="39"/>
      <c r="CA12" s="39"/>
      <c r="CB12" s="39"/>
      <c r="CC12" s="33"/>
      <c r="CD12" s="33"/>
      <c r="CE12" s="33"/>
      <c r="CF12" s="33"/>
      <c r="CG12" s="33"/>
      <c r="CH12" s="35"/>
      <c r="CI12" s="30"/>
      <c r="CJ12" s="30"/>
      <c r="CK12" s="30"/>
      <c r="CL12" s="37"/>
      <c r="CM12" s="37"/>
      <c r="CN12" s="37"/>
      <c r="CO12" s="37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Z12" s="18"/>
      <c r="EA12" s="53" t="e">
        <f t="shared" si="16"/>
        <v>#DIV/0!</v>
      </c>
      <c r="EB12" s="24" t="e">
        <f t="shared" si="17"/>
        <v>#DIV/0!</v>
      </c>
      <c r="EC12" s="54" t="e">
        <f t="shared" si="18"/>
        <v>#DIV/0!</v>
      </c>
      <c r="ED12" s="24" t="e">
        <f t="shared" si="19"/>
        <v>#DIV/0!</v>
      </c>
      <c r="EE12" s="57" t="e">
        <f t="shared" si="20"/>
        <v>#DIV/0!</v>
      </c>
      <c r="EF12" s="52" t="e">
        <f t="shared" si="21"/>
        <v>#DIV/0!</v>
      </c>
      <c r="EG12" s="54" t="e">
        <f t="shared" si="22"/>
        <v>#DIV/0!</v>
      </c>
      <c r="EH12" s="24" t="e">
        <f t="shared" si="23"/>
        <v>#DIV/0!</v>
      </c>
      <c r="EI12" s="59" t="e">
        <f t="shared" si="24"/>
        <v>#DIV/0!</v>
      </c>
      <c r="EJ12" s="24" t="e">
        <f t="shared" si="25"/>
        <v>#DIV/0!</v>
      </c>
      <c r="EK12" s="54" t="e">
        <f t="shared" si="26"/>
        <v>#DIV/0!</v>
      </c>
      <c r="EL12" s="25" t="e">
        <f t="shared" si="27"/>
        <v>#DIV/0!</v>
      </c>
      <c r="EM12" s="25" t="e">
        <f t="shared" si="28"/>
        <v>#DIV/0!</v>
      </c>
      <c r="EN12" s="60" t="e">
        <f t="shared" si="29"/>
        <v>#DIV/0!</v>
      </c>
      <c r="EO12" s="67">
        <f t="shared" si="30"/>
        <v>0</v>
      </c>
    </row>
    <row r="13" spans="1:146" s="27" customFormat="1" x14ac:dyDescent="0.25"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42"/>
      <c r="EA13" s="53" t="e">
        <f t="shared" si="16"/>
        <v>#DIV/0!</v>
      </c>
      <c r="EB13" s="24" t="e">
        <f t="shared" si="17"/>
        <v>#DIV/0!</v>
      </c>
      <c r="EC13" s="54" t="e">
        <f t="shared" si="18"/>
        <v>#DIV/0!</v>
      </c>
      <c r="ED13" s="24" t="e">
        <f t="shared" si="19"/>
        <v>#DIV/0!</v>
      </c>
      <c r="EE13" s="57" t="e">
        <f t="shared" si="20"/>
        <v>#DIV/0!</v>
      </c>
      <c r="EF13" s="52" t="e">
        <f t="shared" si="21"/>
        <v>#DIV/0!</v>
      </c>
      <c r="EG13" s="54" t="e">
        <f t="shared" si="22"/>
        <v>#DIV/0!</v>
      </c>
      <c r="EH13" s="24" t="e">
        <f t="shared" si="23"/>
        <v>#DIV/0!</v>
      </c>
      <c r="EI13" s="59" t="e">
        <f t="shared" si="24"/>
        <v>#DIV/0!</v>
      </c>
      <c r="EJ13" s="24" t="e">
        <f t="shared" si="25"/>
        <v>#DIV/0!</v>
      </c>
      <c r="EK13" s="54" t="e">
        <f t="shared" si="26"/>
        <v>#DIV/0!</v>
      </c>
      <c r="EL13" s="25" t="e">
        <f t="shared" si="27"/>
        <v>#DIV/0!</v>
      </c>
      <c r="EM13" s="25" t="e">
        <f t="shared" si="28"/>
        <v>#DIV/0!</v>
      </c>
      <c r="EN13" s="60" t="e">
        <f t="shared" si="29"/>
        <v>#DIV/0!</v>
      </c>
      <c r="EO13" s="67">
        <f t="shared" si="30"/>
        <v>0</v>
      </c>
    </row>
    <row r="14" spans="1:146" s="27" customFormat="1" x14ac:dyDescent="0.25"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42"/>
      <c r="EA14" s="53" t="e">
        <f t="shared" si="16"/>
        <v>#DIV/0!</v>
      </c>
      <c r="EB14" s="24" t="e">
        <f t="shared" si="17"/>
        <v>#DIV/0!</v>
      </c>
      <c r="EC14" s="54" t="e">
        <f t="shared" si="18"/>
        <v>#DIV/0!</v>
      </c>
      <c r="ED14" s="24" t="e">
        <f t="shared" si="19"/>
        <v>#DIV/0!</v>
      </c>
      <c r="EE14" s="57" t="e">
        <f t="shared" si="20"/>
        <v>#DIV/0!</v>
      </c>
      <c r="EF14" s="52" t="e">
        <f t="shared" si="21"/>
        <v>#DIV/0!</v>
      </c>
      <c r="EG14" s="54" t="e">
        <f t="shared" si="22"/>
        <v>#DIV/0!</v>
      </c>
      <c r="EH14" s="24" t="e">
        <f t="shared" si="23"/>
        <v>#DIV/0!</v>
      </c>
      <c r="EI14" s="59" t="e">
        <f t="shared" si="24"/>
        <v>#DIV/0!</v>
      </c>
      <c r="EJ14" s="24" t="e">
        <f t="shared" si="25"/>
        <v>#DIV/0!</v>
      </c>
      <c r="EK14" s="54" t="e">
        <f t="shared" si="26"/>
        <v>#DIV/0!</v>
      </c>
      <c r="EL14" s="25" t="e">
        <f t="shared" si="27"/>
        <v>#DIV/0!</v>
      </c>
      <c r="EM14" s="25" t="e">
        <f t="shared" si="28"/>
        <v>#DIV/0!</v>
      </c>
      <c r="EN14" s="60" t="e">
        <f t="shared" si="29"/>
        <v>#DIV/0!</v>
      </c>
      <c r="EO14" s="67">
        <f t="shared" si="30"/>
        <v>0</v>
      </c>
    </row>
    <row r="15" spans="1:146" s="27" customFormat="1" x14ac:dyDescent="0.25">
      <c r="CD15" s="24"/>
      <c r="CE15" s="43"/>
      <c r="CF15" s="43"/>
      <c r="CG15" s="43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42"/>
      <c r="EA15" s="53" t="e">
        <f t="shared" si="16"/>
        <v>#DIV/0!</v>
      </c>
      <c r="EB15" s="24" t="e">
        <f t="shared" si="17"/>
        <v>#DIV/0!</v>
      </c>
      <c r="EC15" s="54" t="e">
        <f t="shared" si="18"/>
        <v>#DIV/0!</v>
      </c>
      <c r="ED15" s="24" t="e">
        <f t="shared" si="19"/>
        <v>#DIV/0!</v>
      </c>
      <c r="EE15" s="57" t="e">
        <f t="shared" si="20"/>
        <v>#DIV/0!</v>
      </c>
      <c r="EF15" s="52" t="e">
        <f t="shared" si="21"/>
        <v>#DIV/0!</v>
      </c>
      <c r="EG15" s="54" t="e">
        <f t="shared" si="22"/>
        <v>#DIV/0!</v>
      </c>
      <c r="EH15" s="24" t="e">
        <f t="shared" si="23"/>
        <v>#DIV/0!</v>
      </c>
      <c r="EI15" s="59" t="e">
        <f t="shared" si="24"/>
        <v>#DIV/0!</v>
      </c>
      <c r="EJ15" s="24" t="e">
        <f t="shared" si="25"/>
        <v>#DIV/0!</v>
      </c>
      <c r="EK15" s="54" t="e">
        <f t="shared" si="26"/>
        <v>#DIV/0!</v>
      </c>
      <c r="EL15" s="25" t="e">
        <f t="shared" si="27"/>
        <v>#DIV/0!</v>
      </c>
      <c r="EM15" s="25" t="e">
        <f t="shared" si="28"/>
        <v>#DIV/0!</v>
      </c>
      <c r="EN15" s="60" t="e">
        <f t="shared" si="29"/>
        <v>#DIV/0!</v>
      </c>
      <c r="EO15" s="67">
        <f t="shared" si="30"/>
        <v>0</v>
      </c>
    </row>
    <row r="16" spans="1:146" s="27" customFormat="1" x14ac:dyDescent="0.25"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42"/>
      <c r="EA16" s="53" t="e">
        <f t="shared" si="16"/>
        <v>#DIV/0!</v>
      </c>
      <c r="EB16" s="24" t="e">
        <f t="shared" si="17"/>
        <v>#DIV/0!</v>
      </c>
      <c r="EC16" s="54" t="e">
        <f t="shared" si="18"/>
        <v>#DIV/0!</v>
      </c>
      <c r="ED16" s="24" t="e">
        <f t="shared" si="19"/>
        <v>#DIV/0!</v>
      </c>
      <c r="EE16" s="57" t="e">
        <f t="shared" si="20"/>
        <v>#DIV/0!</v>
      </c>
      <c r="EF16" s="52" t="e">
        <f t="shared" si="21"/>
        <v>#DIV/0!</v>
      </c>
      <c r="EG16" s="54" t="e">
        <f t="shared" si="22"/>
        <v>#DIV/0!</v>
      </c>
      <c r="EH16" s="24" t="e">
        <f t="shared" si="23"/>
        <v>#DIV/0!</v>
      </c>
      <c r="EI16" s="59" t="e">
        <f t="shared" si="24"/>
        <v>#DIV/0!</v>
      </c>
      <c r="EJ16" s="24" t="e">
        <f t="shared" si="25"/>
        <v>#DIV/0!</v>
      </c>
      <c r="EK16" s="54" t="e">
        <f t="shared" si="26"/>
        <v>#DIV/0!</v>
      </c>
      <c r="EL16" s="25" t="e">
        <f t="shared" si="27"/>
        <v>#DIV/0!</v>
      </c>
      <c r="EM16" s="25" t="e">
        <f t="shared" si="28"/>
        <v>#DIV/0!</v>
      </c>
      <c r="EN16" s="60" t="e">
        <f t="shared" si="29"/>
        <v>#DIV/0!</v>
      </c>
      <c r="EO16" s="67">
        <f t="shared" si="30"/>
        <v>0</v>
      </c>
    </row>
    <row r="17" spans="1:145" s="27" customFormat="1" x14ac:dyDescent="0.25"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42"/>
      <c r="EA17" s="53" t="e">
        <f t="shared" ref="EA17" si="31">1320/CU17</f>
        <v>#DIV/0!</v>
      </c>
      <c r="EB17" s="24" t="e">
        <f t="shared" ref="EB17" si="32">(1320/CV17)+EA17</f>
        <v>#DIV/0!</v>
      </c>
      <c r="EC17" s="54" t="e">
        <f t="shared" ref="EC17" si="33">EB17-EA17</f>
        <v>#DIV/0!</v>
      </c>
      <c r="ED17" s="24" t="e">
        <f t="shared" ref="ED17" si="34">EE17-EB17</f>
        <v>#DIV/0!</v>
      </c>
      <c r="EE17" s="57" t="e">
        <f t="shared" ref="EE17" si="35">(1320/CX17)+EB17</f>
        <v>#DIV/0!</v>
      </c>
      <c r="EF17" s="52" t="e">
        <f t="shared" ref="EF17" si="36">1320/EA17</f>
        <v>#DIV/0!</v>
      </c>
      <c r="EG17" s="54" t="e">
        <f t="shared" ref="EG17" si="37">1320/(EB17-EA17)</f>
        <v>#DIV/0!</v>
      </c>
      <c r="EH17" s="24" t="e">
        <f t="shared" ref="EH17" si="38">2680/EB17</f>
        <v>#DIV/0!</v>
      </c>
      <c r="EI17" s="59" t="e">
        <f t="shared" ref="EI17" si="39">1320/(EE17-EB17)</f>
        <v>#DIV/0!</v>
      </c>
      <c r="EJ17" s="24" t="e">
        <f t="shared" ref="EJ17" si="40">(EF17+EG17+EI17)/3</f>
        <v>#DIV/0!</v>
      </c>
      <c r="EK17" s="54" t="e">
        <f t="shared" ref="EK17" si="41">(EH17+EJ17)/2</f>
        <v>#DIV/0!</v>
      </c>
      <c r="EL17" s="25" t="e">
        <f t="shared" ref="EL17" si="42">(EH17+EI17)</f>
        <v>#DIV/0!</v>
      </c>
      <c r="EM17" s="25" t="e">
        <f t="shared" ref="EM17" si="43">(EF17+EI17)/2</f>
        <v>#DIV/0!</v>
      </c>
      <c r="EN17" s="60" t="e">
        <f t="shared" ref="EN17" si="44">EH17/EL17</f>
        <v>#DIV/0!</v>
      </c>
      <c r="EO17" s="67">
        <f t="shared" ref="EO17" si="45">BJ17</f>
        <v>0</v>
      </c>
    </row>
    <row r="18" spans="1:145" s="27" customFormat="1" x14ac:dyDescent="0.25"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42"/>
      <c r="EA18" s="53"/>
      <c r="EB18" s="24"/>
      <c r="EC18" s="54"/>
      <c r="ED18" s="24"/>
      <c r="EE18" s="59"/>
      <c r="EF18" s="52"/>
      <c r="EG18" s="54"/>
      <c r="EH18" s="24"/>
      <c r="EI18" s="59"/>
      <c r="EJ18" s="24"/>
      <c r="EK18" s="54"/>
      <c r="EL18" s="25"/>
      <c r="EM18" s="25"/>
      <c r="EN18" s="60"/>
      <c r="EO18" s="31"/>
    </row>
    <row r="19" spans="1:145" s="27" customFormat="1" x14ac:dyDescent="0.25"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42"/>
      <c r="EA19" s="53"/>
      <c r="EB19" s="24"/>
      <c r="EC19" s="54"/>
      <c r="ED19" s="24"/>
      <c r="EE19" s="59"/>
      <c r="EF19" s="52"/>
      <c r="EG19" s="54"/>
      <c r="EH19" s="24"/>
      <c r="EI19" s="59"/>
      <c r="EJ19" s="24"/>
      <c r="EK19" s="54"/>
      <c r="EL19" s="25"/>
      <c r="EM19" s="25"/>
      <c r="EN19" s="60"/>
      <c r="EO19" s="31"/>
    </row>
    <row r="20" spans="1:145" x14ac:dyDescent="0.25">
      <c r="A20" s="41"/>
      <c r="B20" s="33"/>
      <c r="C20" s="33"/>
      <c r="D20" s="33"/>
      <c r="E20" s="33"/>
      <c r="F20" s="33"/>
      <c r="G20" s="33"/>
      <c r="H20" s="33"/>
      <c r="I20" s="33"/>
      <c r="J20" s="33"/>
      <c r="K20" s="33" t="s">
        <v>16</v>
      </c>
      <c r="M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2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2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H20"/>
      <c r="EJ20"/>
    </row>
    <row r="21" spans="1:145" x14ac:dyDescent="0.25">
      <c r="A21" s="41"/>
      <c r="B21" s="33"/>
      <c r="C21" s="33"/>
      <c r="D21" s="33"/>
      <c r="E21" s="33"/>
      <c r="F21" s="33"/>
      <c r="G21" s="33"/>
      <c r="H21" s="33"/>
      <c r="I21" s="33"/>
      <c r="J21" s="33"/>
      <c r="K21" s="33"/>
      <c r="M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28" t="s">
        <v>157</v>
      </c>
      <c r="EB21" s="28"/>
      <c r="EH21"/>
      <c r="EJ21"/>
    </row>
    <row r="22" spans="1:145" x14ac:dyDescent="0.25">
      <c r="A22" s="41"/>
      <c r="B22" s="33"/>
      <c r="C22" s="33"/>
      <c r="D22" s="33"/>
      <c r="E22" s="33"/>
      <c r="F22" s="33"/>
      <c r="G22" s="33"/>
      <c r="H22" s="33"/>
      <c r="I22" s="33"/>
      <c r="J22" s="33"/>
      <c r="K22" s="33"/>
      <c r="M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33"/>
      <c r="DT22" s="33"/>
      <c r="DU22" s="33"/>
      <c r="DV22" s="33"/>
      <c r="DW22" s="33"/>
      <c r="DX22" s="33"/>
      <c r="DY22" s="33"/>
      <c r="DZ22" s="33"/>
      <c r="EA22" s="58" t="s">
        <v>119</v>
      </c>
      <c r="EB22" s="58" t="s">
        <v>117</v>
      </c>
      <c r="EH22"/>
      <c r="EJ22"/>
    </row>
    <row r="23" spans="1:145" x14ac:dyDescent="0.25">
      <c r="A23" s="41"/>
      <c r="B23" s="33"/>
      <c r="C23" s="33"/>
      <c r="D23" s="33"/>
      <c r="E23" s="33"/>
      <c r="F23" s="33"/>
      <c r="G23" s="33"/>
      <c r="H23" s="33"/>
      <c r="I23" s="33"/>
      <c r="J23" s="33"/>
      <c r="K23" s="33"/>
      <c r="M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33"/>
      <c r="DT23" s="33"/>
      <c r="DU23" s="33"/>
      <c r="DV23" s="33"/>
      <c r="DW23" s="33"/>
      <c r="DX23" s="33"/>
      <c r="DY23" s="33"/>
      <c r="DZ23" s="33"/>
      <c r="EA23" s="40">
        <v>5</v>
      </c>
      <c r="EB23" s="58">
        <v>660</v>
      </c>
      <c r="EC23" s="33"/>
      <c r="EH23"/>
      <c r="EJ23"/>
    </row>
    <row r="24" spans="1:145" x14ac:dyDescent="0.25">
      <c r="EA24" s="40">
        <v>5.5</v>
      </c>
      <c r="EB24" s="58">
        <f>EB23+330</f>
        <v>990</v>
      </c>
      <c r="EC24" s="33"/>
      <c r="ED24" s="32" t="s">
        <v>140</v>
      </c>
      <c r="EE24" s="32" t="s">
        <v>142</v>
      </c>
      <c r="EF24" s="32" t="s">
        <v>144</v>
      </c>
      <c r="EH24"/>
      <c r="EJ24"/>
    </row>
    <row r="25" spans="1:145" x14ac:dyDescent="0.25">
      <c r="EA25" s="40">
        <v>6</v>
      </c>
      <c r="EB25" s="58">
        <f>EB24+330</f>
        <v>1320</v>
      </c>
      <c r="EC25" s="33"/>
      <c r="ED25" s="32" t="s">
        <v>141</v>
      </c>
      <c r="EE25" s="32" t="s">
        <v>143</v>
      </c>
      <c r="EF25" s="32" t="s">
        <v>149</v>
      </c>
      <c r="EH25"/>
      <c r="EJ25"/>
    </row>
    <row r="26" spans="1:145" x14ac:dyDescent="0.25">
      <c r="EA26" s="40">
        <v>6.5</v>
      </c>
      <c r="EB26" s="58">
        <f t="shared" ref="EB26:EB28" si="46">EB25+330</f>
        <v>1650</v>
      </c>
      <c r="EC26" s="33"/>
      <c r="ED26" s="32"/>
      <c r="EG26"/>
      <c r="EH26"/>
      <c r="EJ26"/>
    </row>
    <row r="27" spans="1:145" x14ac:dyDescent="0.25">
      <c r="EA27" s="40">
        <v>7</v>
      </c>
      <c r="EB27" s="58">
        <f t="shared" si="46"/>
        <v>1980</v>
      </c>
      <c r="EC27" s="33"/>
      <c r="ED27" s="32" t="s">
        <v>145</v>
      </c>
      <c r="EE27" s="61">
        <v>0.53</v>
      </c>
      <c r="EF27" s="55" t="s">
        <v>153</v>
      </c>
      <c r="EG27"/>
      <c r="EH27"/>
      <c r="EJ27"/>
    </row>
    <row r="28" spans="1:145" x14ac:dyDescent="0.25">
      <c r="EA28" s="40">
        <v>7.5</v>
      </c>
      <c r="EB28" s="58">
        <f t="shared" si="46"/>
        <v>2310</v>
      </c>
      <c r="EC28" s="33"/>
      <c r="ED28" s="32" t="s">
        <v>146</v>
      </c>
      <c r="EE28" s="61">
        <v>0.52500000000000002</v>
      </c>
      <c r="EF28" s="55" t="s">
        <v>150</v>
      </c>
      <c r="EG28"/>
      <c r="EH28"/>
      <c r="EJ28"/>
    </row>
    <row r="29" spans="1:145" x14ac:dyDescent="0.25">
      <c r="EA29" s="58"/>
      <c r="EB29" s="58"/>
      <c r="EC29" s="33"/>
      <c r="ED29" s="32" t="s">
        <v>147</v>
      </c>
      <c r="EE29" s="61">
        <v>0.52</v>
      </c>
      <c r="EF29" s="55" t="s">
        <v>151</v>
      </c>
      <c r="EG29"/>
      <c r="EH29"/>
      <c r="EJ29"/>
    </row>
    <row r="30" spans="1:145" x14ac:dyDescent="0.25">
      <c r="EA30" s="40"/>
      <c r="EB30" s="58"/>
      <c r="EC30" s="33"/>
      <c r="ED30" s="32" t="s">
        <v>148</v>
      </c>
      <c r="EE30" s="61">
        <v>0.51</v>
      </c>
      <c r="EF30" s="55" t="s">
        <v>152</v>
      </c>
      <c r="EG30"/>
      <c r="EH30"/>
      <c r="EJ30"/>
    </row>
    <row r="31" spans="1:145" x14ac:dyDescent="0.25">
      <c r="EA31" s="23"/>
      <c r="EB31" s="33"/>
      <c r="EC31" s="33"/>
      <c r="ED31" s="33"/>
      <c r="EH31"/>
      <c r="EJ31"/>
    </row>
    <row r="32" spans="1:145" x14ac:dyDescent="0.25">
      <c r="EA32" s="23"/>
      <c r="EB32" s="33"/>
      <c r="EC32" s="33"/>
      <c r="ED32" s="33"/>
      <c r="EH32"/>
      <c r="EJ32"/>
    </row>
    <row r="33" spans="12:140" x14ac:dyDescent="0.25">
      <c r="EA33" s="23"/>
      <c r="EB33" s="33"/>
      <c r="EC33" s="33"/>
      <c r="ED33" s="33"/>
      <c r="EH33"/>
      <c r="EJ33"/>
    </row>
    <row r="34" spans="12:140" x14ac:dyDescent="0.25">
      <c r="EA34" s="23"/>
      <c r="EB34" s="33"/>
      <c r="EC34" s="33"/>
      <c r="EH34"/>
      <c r="EJ34"/>
    </row>
    <row r="35" spans="12:140" x14ac:dyDescent="0.25">
      <c r="EA35" s="23"/>
      <c r="EB35" s="33"/>
      <c r="EC35" s="33"/>
      <c r="EH35"/>
      <c r="EJ35"/>
    </row>
    <row r="36" spans="12:140" x14ac:dyDescent="0.25">
      <c r="L36"/>
      <c r="N36"/>
      <c r="EA36" s="23"/>
      <c r="EB36" s="33"/>
      <c r="EC36" s="33"/>
      <c r="EH36"/>
      <c r="EJ36"/>
    </row>
    <row r="37" spans="12:140" x14ac:dyDescent="0.25">
      <c r="L37"/>
      <c r="N37"/>
      <c r="EA37" s="23"/>
      <c r="EB37" s="33"/>
      <c r="EC37" s="33"/>
      <c r="EH37"/>
      <c r="EJ37"/>
    </row>
    <row r="38" spans="12:140" x14ac:dyDescent="0.25">
      <c r="L38"/>
      <c r="N38"/>
      <c r="EA38" s="23"/>
      <c r="EB38" s="33"/>
      <c r="EC38" s="33"/>
      <c r="EH38"/>
      <c r="EJ38"/>
    </row>
    <row r="39" spans="12:140" x14ac:dyDescent="0.25">
      <c r="L39"/>
      <c r="N39"/>
      <c r="EA39" s="23"/>
      <c r="EB39" s="33"/>
      <c r="EC39" s="33"/>
      <c r="EH39"/>
      <c r="EJ39"/>
    </row>
    <row r="40" spans="12:140" x14ac:dyDescent="0.25">
      <c r="L40"/>
      <c r="N40"/>
      <c r="EA40" s="23"/>
      <c r="EB40" s="33"/>
      <c r="EC40" s="33"/>
      <c r="EH40"/>
      <c r="EJ40"/>
    </row>
    <row r="41" spans="12:140" x14ac:dyDescent="0.25">
      <c r="L41"/>
      <c r="N41"/>
      <c r="EA41" s="23"/>
      <c r="EB41" s="33"/>
      <c r="EC41" s="33"/>
      <c r="ED41" s="33"/>
      <c r="EG41"/>
      <c r="EH41"/>
      <c r="EJ41"/>
    </row>
    <row r="42" spans="12:140" x14ac:dyDescent="0.25">
      <c r="L42"/>
      <c r="N42"/>
      <c r="EA42" s="23"/>
      <c r="EB42" s="33"/>
      <c r="EC42" s="33"/>
      <c r="ED42" s="33"/>
      <c r="EG42"/>
      <c r="EH42"/>
      <c r="EJ42"/>
    </row>
  </sheetData>
  <mergeCells count="21">
    <mergeCell ref="BT1:CB1"/>
    <mergeCell ref="A1:F1"/>
    <mergeCell ref="M1:P1"/>
    <mergeCell ref="S1:X1"/>
    <mergeCell ref="Y1:AE1"/>
    <mergeCell ref="AF1:AK1"/>
    <mergeCell ref="AL1:AR1"/>
    <mergeCell ref="AS1:BA1"/>
    <mergeCell ref="BB1:BE1"/>
    <mergeCell ref="BF1:BG1"/>
    <mergeCell ref="BK1:BM1"/>
    <mergeCell ref="BO1:BS1"/>
    <mergeCell ref="DJ1:DL1"/>
    <mergeCell ref="EA1:EE1"/>
    <mergeCell ref="EF1:EL1"/>
    <mergeCell ref="CI1:CK1"/>
    <mergeCell ref="CL1:CO1"/>
    <mergeCell ref="CP1:CS1"/>
    <mergeCell ref="CT1:CZ1"/>
    <mergeCell ref="DA1:DF1"/>
    <mergeCell ref="DG1:DI1"/>
  </mergeCells>
  <conditionalFormatting sqref="V4:AR6 BV4:BW6 BK4:BS6">
    <cfRule type="cellIs" dxfId="19" priority="9" stopIfTrue="1" operator="equal">
      <formula>1</formula>
    </cfRule>
    <cfRule type="cellIs" dxfId="18" priority="10" stopIfTrue="1" operator="equal">
      <formula>2</formula>
    </cfRule>
  </conditionalFormatting>
  <conditionalFormatting sqref="V7 V9">
    <cfRule type="cellIs" dxfId="17" priority="8" stopIfTrue="1" operator="greaterThanOrEqual">
      <formula>0.62</formula>
    </cfRule>
  </conditionalFormatting>
  <conditionalFormatting sqref="V10">
    <cfRule type="cellIs" dxfId="16" priority="7" stopIfTrue="1" operator="greaterThanOrEqual">
      <formula>0.62</formula>
    </cfRule>
  </conditionalFormatting>
  <conditionalFormatting sqref="BG3:BG11">
    <cfRule type="cellIs" dxfId="15" priority="1" stopIfTrue="1" operator="equal">
      <formula>1</formula>
    </cfRule>
    <cfRule type="cellIs" dxfId="14" priority="2" stopIfTrue="1" operator="equal">
      <formula>2</formula>
    </cfRule>
  </conditionalFormatting>
  <conditionalFormatting sqref="V3:AR11">
    <cfRule type="cellIs" dxfId="13" priority="5" stopIfTrue="1" operator="equal">
      <formula>1</formula>
    </cfRule>
    <cfRule type="cellIs" dxfId="12" priority="6" stopIfTrue="1" operator="equal">
      <formula>2</formula>
    </cfRule>
  </conditionalFormatting>
  <conditionalFormatting sqref="BA3:BD11">
    <cfRule type="cellIs" dxfId="11" priority="3" stopIfTrue="1" operator="equal">
      <formula>1</formula>
    </cfRule>
    <cfRule type="cellIs" dxfId="10" priority="4" stopIfTrue="1" operator="equal">
      <formula>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42"/>
  <sheetViews>
    <sheetView workbookViewId="0">
      <pane xSplit="11" topLeftCell="DY1" activePane="topRight" state="frozen"/>
      <selection pane="topRight" activeCell="DZ13" sqref="DZ13"/>
    </sheetView>
  </sheetViews>
  <sheetFormatPr defaultRowHeight="15" x14ac:dyDescent="0.25"/>
  <cols>
    <col min="1" max="1" width="9.7109375" bestFit="1" customWidth="1"/>
    <col min="2" max="2" width="5.5703125" bestFit="1" customWidth="1"/>
    <col min="3" max="5" width="9.140625" customWidth="1"/>
    <col min="6" max="6" width="14.85546875" customWidth="1"/>
    <col min="7" max="10" width="9.140625" customWidth="1"/>
    <col min="11" max="11" width="19.42578125" bestFit="1" customWidth="1"/>
    <col min="12" max="12" width="9.140625" style="33" customWidth="1"/>
    <col min="13" max="13" width="9.140625" customWidth="1"/>
    <col min="14" max="14" width="9.140625" style="33" customWidth="1"/>
    <col min="15" max="62" width="9.140625" customWidth="1"/>
    <col min="63" max="80" width="9.140625" hidden="1" customWidth="1"/>
    <col min="81" max="81" width="9.140625" customWidth="1"/>
    <col min="83" max="83" width="11.140625" customWidth="1"/>
    <col min="85" max="85" width="10.5703125" customWidth="1"/>
    <col min="86" max="92" width="9.140625" customWidth="1"/>
    <col min="93" max="93" width="5.28515625" customWidth="1"/>
    <col min="94" max="96" width="9.140625" customWidth="1"/>
    <col min="97" max="97" width="11.42578125" customWidth="1"/>
    <col min="98" max="109" width="9.140625" customWidth="1"/>
    <col min="110" max="110" width="6.140625" customWidth="1"/>
    <col min="111" max="129" width="9.140625" customWidth="1"/>
    <col min="130" max="130" width="20.85546875" customWidth="1"/>
    <col min="131" max="134" width="10.5703125" customWidth="1"/>
    <col min="135" max="138" width="10.5703125" style="32" customWidth="1"/>
    <col min="139" max="139" width="10.5703125" customWidth="1"/>
    <col min="140" max="140" width="10.5703125" style="32" customWidth="1"/>
    <col min="141" max="144" width="10.5703125" customWidth="1"/>
  </cols>
  <sheetData>
    <row r="1" spans="1:145" s="3" customFormat="1" x14ac:dyDescent="0.25">
      <c r="A1" s="73" t="s">
        <v>0</v>
      </c>
      <c r="B1" s="73"/>
      <c r="C1" s="73"/>
      <c r="D1" s="73"/>
      <c r="E1" s="73"/>
      <c r="F1" s="73"/>
      <c r="G1" s="1" t="s">
        <v>1</v>
      </c>
      <c r="H1" s="1" t="s">
        <v>2</v>
      </c>
      <c r="I1" s="1"/>
      <c r="J1" s="2" t="s">
        <v>3</v>
      </c>
      <c r="L1" s="2"/>
      <c r="M1" s="73" t="s">
        <v>4</v>
      </c>
      <c r="N1" s="73"/>
      <c r="O1" s="73"/>
      <c r="P1" s="73"/>
      <c r="Q1" s="2"/>
      <c r="R1" s="2"/>
      <c r="S1" s="73" t="s">
        <v>5</v>
      </c>
      <c r="T1" s="73"/>
      <c r="U1" s="73"/>
      <c r="V1" s="73"/>
      <c r="W1" s="73"/>
      <c r="X1" s="73"/>
      <c r="Y1" s="76" t="s">
        <v>6</v>
      </c>
      <c r="Z1" s="76"/>
      <c r="AA1" s="76"/>
      <c r="AB1" s="76"/>
      <c r="AC1" s="76"/>
      <c r="AD1" s="76"/>
      <c r="AE1" s="76"/>
      <c r="AF1" s="73" t="s">
        <v>7</v>
      </c>
      <c r="AG1" s="73"/>
      <c r="AH1" s="73"/>
      <c r="AI1" s="73"/>
      <c r="AJ1" s="73"/>
      <c r="AK1" s="73"/>
      <c r="AL1" s="75" t="s">
        <v>8</v>
      </c>
      <c r="AM1" s="75"/>
      <c r="AN1" s="75"/>
      <c r="AO1" s="75"/>
      <c r="AP1" s="75"/>
      <c r="AQ1" s="75"/>
      <c r="AR1" s="75"/>
      <c r="AS1" s="73" t="s">
        <v>9</v>
      </c>
      <c r="AT1" s="73"/>
      <c r="AU1" s="73"/>
      <c r="AV1" s="73"/>
      <c r="AW1" s="73"/>
      <c r="AX1" s="73"/>
      <c r="AY1" s="73"/>
      <c r="AZ1" s="73"/>
      <c r="BA1" s="73"/>
      <c r="BB1" s="75" t="s">
        <v>10</v>
      </c>
      <c r="BC1" s="75"/>
      <c r="BD1" s="75"/>
      <c r="BE1" s="75"/>
      <c r="BF1" s="73" t="s">
        <v>11</v>
      </c>
      <c r="BG1" s="73"/>
      <c r="BH1" s="4" t="s">
        <v>12</v>
      </c>
      <c r="BI1" s="2"/>
      <c r="BJ1" s="2"/>
      <c r="BK1" s="73" t="s">
        <v>13</v>
      </c>
      <c r="BL1" s="73"/>
      <c r="BM1" s="73"/>
      <c r="BN1" s="2"/>
      <c r="BO1" s="73" t="s">
        <v>14</v>
      </c>
      <c r="BP1" s="73"/>
      <c r="BQ1" s="73"/>
      <c r="BR1" s="73"/>
      <c r="BS1" s="73"/>
      <c r="BT1" s="75" t="s">
        <v>15</v>
      </c>
      <c r="BU1" s="75"/>
      <c r="BV1" s="75"/>
      <c r="BW1" s="75"/>
      <c r="BX1" s="75"/>
      <c r="BY1" s="75"/>
      <c r="BZ1" s="75"/>
      <c r="CA1" s="75"/>
      <c r="CB1" s="75"/>
      <c r="CC1" s="2" t="s">
        <v>16</v>
      </c>
      <c r="CD1" s="5"/>
      <c r="CE1" s="5" t="s">
        <v>1</v>
      </c>
      <c r="CF1" s="5"/>
      <c r="CG1" s="5" t="s">
        <v>1</v>
      </c>
      <c r="CH1" s="5"/>
      <c r="CI1" s="68" t="s">
        <v>17</v>
      </c>
      <c r="CJ1" s="68"/>
      <c r="CK1" s="68"/>
      <c r="CL1" s="73" t="s">
        <v>18</v>
      </c>
      <c r="CM1" s="73"/>
      <c r="CN1" s="73"/>
      <c r="CO1" s="73"/>
      <c r="CP1" s="68" t="s">
        <v>19</v>
      </c>
      <c r="CQ1" s="68"/>
      <c r="CR1" s="68"/>
      <c r="CS1" s="68"/>
      <c r="CT1" s="74" t="s">
        <v>20</v>
      </c>
      <c r="CU1" s="74"/>
      <c r="CV1" s="74"/>
      <c r="CW1" s="74"/>
      <c r="CX1" s="74"/>
      <c r="CY1" s="74"/>
      <c r="CZ1" s="74"/>
      <c r="DA1" s="68" t="s">
        <v>21</v>
      </c>
      <c r="DB1" s="68"/>
      <c r="DC1" s="68"/>
      <c r="DD1" s="68"/>
      <c r="DE1" s="68"/>
      <c r="DF1" s="68"/>
      <c r="DG1" s="74" t="s">
        <v>22</v>
      </c>
      <c r="DH1" s="74"/>
      <c r="DI1" s="74"/>
      <c r="DJ1" s="68" t="s">
        <v>23</v>
      </c>
      <c r="DK1" s="68"/>
      <c r="DL1" s="68"/>
      <c r="DM1" s="6"/>
      <c r="DN1" s="6"/>
      <c r="DO1" s="6"/>
      <c r="DP1" s="6"/>
      <c r="DQ1" s="6"/>
      <c r="DR1" s="6"/>
      <c r="DS1" s="6"/>
      <c r="DZ1" s="49" t="s">
        <v>24</v>
      </c>
      <c r="EA1" s="69" t="s">
        <v>155</v>
      </c>
      <c r="EB1" s="70"/>
      <c r="EC1" s="70"/>
      <c r="ED1" s="70"/>
      <c r="EE1" s="70"/>
      <c r="EF1" s="71" t="s">
        <v>156</v>
      </c>
      <c r="EG1" s="69"/>
      <c r="EH1" s="72"/>
      <c r="EI1" s="72"/>
      <c r="EJ1" s="72"/>
      <c r="EK1" s="72"/>
      <c r="EL1" s="72"/>
      <c r="EM1" s="7" t="s">
        <v>25</v>
      </c>
      <c r="EN1" s="7" t="s">
        <v>25</v>
      </c>
      <c r="EO1" s="8"/>
    </row>
    <row r="2" spans="1:145" s="3" customFormat="1" x14ac:dyDescent="0.25">
      <c r="A2" s="9" t="s">
        <v>26</v>
      </c>
      <c r="B2" s="9" t="s">
        <v>27</v>
      </c>
      <c r="C2" s="9" t="s">
        <v>28</v>
      </c>
      <c r="D2" s="9" t="s">
        <v>29</v>
      </c>
      <c r="E2" s="9" t="s">
        <v>30</v>
      </c>
      <c r="F2" s="9" t="s">
        <v>31</v>
      </c>
      <c r="G2" s="9" t="s">
        <v>32</v>
      </c>
      <c r="H2" s="9" t="s">
        <v>33</v>
      </c>
      <c r="I2" s="9" t="s">
        <v>34</v>
      </c>
      <c r="J2" s="10" t="s">
        <v>35</v>
      </c>
      <c r="K2" s="10" t="s">
        <v>36</v>
      </c>
      <c r="L2" s="10" t="s">
        <v>37</v>
      </c>
      <c r="M2" s="9" t="s">
        <v>35</v>
      </c>
      <c r="N2" s="9" t="s">
        <v>29</v>
      </c>
      <c r="O2" s="9" t="s">
        <v>30</v>
      </c>
      <c r="P2" s="9" t="s">
        <v>38</v>
      </c>
      <c r="Q2" s="10" t="s">
        <v>39</v>
      </c>
      <c r="R2" s="10" t="s">
        <v>40</v>
      </c>
      <c r="S2" s="9" t="s">
        <v>41</v>
      </c>
      <c r="T2" s="9" t="s">
        <v>42</v>
      </c>
      <c r="U2" s="9" t="s">
        <v>43</v>
      </c>
      <c r="V2" s="9" t="s">
        <v>44</v>
      </c>
      <c r="W2" s="9" t="s">
        <v>45</v>
      </c>
      <c r="X2" s="9" t="s">
        <v>46</v>
      </c>
      <c r="Y2" s="10" t="s">
        <v>47</v>
      </c>
      <c r="Z2" s="10" t="s">
        <v>48</v>
      </c>
      <c r="AA2" s="10" t="s">
        <v>49</v>
      </c>
      <c r="AB2" s="10" t="s">
        <v>50</v>
      </c>
      <c r="AC2" s="10" t="s">
        <v>51</v>
      </c>
      <c r="AD2" s="10" t="s">
        <v>52</v>
      </c>
      <c r="AE2" s="10" t="s">
        <v>53</v>
      </c>
      <c r="AF2" s="9" t="s">
        <v>47</v>
      </c>
      <c r="AG2" s="9" t="s">
        <v>48</v>
      </c>
      <c r="AH2" s="9" t="s">
        <v>49</v>
      </c>
      <c r="AI2" s="9" t="s">
        <v>50</v>
      </c>
      <c r="AJ2" s="9" t="s">
        <v>51</v>
      </c>
      <c r="AK2" s="9" t="s">
        <v>52</v>
      </c>
      <c r="AL2" s="10" t="s">
        <v>54</v>
      </c>
      <c r="AM2" s="10" t="s">
        <v>55</v>
      </c>
      <c r="AN2" s="10" t="s">
        <v>56</v>
      </c>
      <c r="AO2" s="10" t="s">
        <v>57</v>
      </c>
      <c r="AP2" s="10" t="s">
        <v>58</v>
      </c>
      <c r="AQ2" s="10" t="s">
        <v>59</v>
      </c>
      <c r="AR2" s="10" t="s">
        <v>60</v>
      </c>
      <c r="AS2" s="11" t="s">
        <v>54</v>
      </c>
      <c r="AT2" s="11" t="s">
        <v>55</v>
      </c>
      <c r="AU2" s="11" t="s">
        <v>56</v>
      </c>
      <c r="AV2" s="11" t="s">
        <v>57</v>
      </c>
      <c r="AW2" s="11" t="s">
        <v>58</v>
      </c>
      <c r="AX2" s="11" t="s">
        <v>59</v>
      </c>
      <c r="AY2" s="11" t="s">
        <v>61</v>
      </c>
      <c r="AZ2" s="11" t="s">
        <v>62</v>
      </c>
      <c r="BA2" s="9" t="s">
        <v>63</v>
      </c>
      <c r="BB2" s="10" t="s">
        <v>64</v>
      </c>
      <c r="BC2" s="10" t="s">
        <v>65</v>
      </c>
      <c r="BD2" s="10" t="s">
        <v>66</v>
      </c>
      <c r="BE2" s="10" t="s">
        <v>67</v>
      </c>
      <c r="BF2" s="11" t="s">
        <v>68</v>
      </c>
      <c r="BG2" s="9" t="s">
        <v>69</v>
      </c>
      <c r="BH2" s="12" t="s">
        <v>70</v>
      </c>
      <c r="BI2" s="10" t="s">
        <v>71</v>
      </c>
      <c r="BJ2" s="10" t="s">
        <v>72</v>
      </c>
      <c r="BK2" s="9" t="s">
        <v>48</v>
      </c>
      <c r="BL2" s="9" t="s">
        <v>50</v>
      </c>
      <c r="BM2" s="9" t="s">
        <v>73</v>
      </c>
      <c r="BN2" s="10" t="s">
        <v>74</v>
      </c>
      <c r="BO2" s="9" t="s">
        <v>75</v>
      </c>
      <c r="BP2" s="9" t="s">
        <v>76</v>
      </c>
      <c r="BQ2" s="9" t="s">
        <v>77</v>
      </c>
      <c r="BR2" s="9" t="s">
        <v>78</v>
      </c>
      <c r="BS2" s="9" t="s">
        <v>79</v>
      </c>
      <c r="BT2" s="12" t="s">
        <v>80</v>
      </c>
      <c r="BU2" s="12" t="s">
        <v>81</v>
      </c>
      <c r="BV2" s="10" t="s">
        <v>82</v>
      </c>
      <c r="BW2" s="10" t="s">
        <v>83</v>
      </c>
      <c r="BX2" s="13" t="s">
        <v>84</v>
      </c>
      <c r="BY2" s="13" t="s">
        <v>85</v>
      </c>
      <c r="BZ2" s="13" t="s">
        <v>86</v>
      </c>
      <c r="CA2" s="13" t="s">
        <v>87</v>
      </c>
      <c r="CB2" s="13" t="s">
        <v>88</v>
      </c>
      <c r="CC2" s="10" t="s">
        <v>89</v>
      </c>
      <c r="CD2" s="9" t="s">
        <v>90</v>
      </c>
      <c r="CE2" s="9" t="s">
        <v>32</v>
      </c>
      <c r="CF2" s="9" t="s">
        <v>91</v>
      </c>
      <c r="CG2" s="9" t="s">
        <v>92</v>
      </c>
      <c r="CH2" s="9" t="s">
        <v>93</v>
      </c>
      <c r="CI2" s="12" t="s">
        <v>94</v>
      </c>
      <c r="CJ2" s="12" t="s">
        <v>95</v>
      </c>
      <c r="CK2" s="12" t="s">
        <v>96</v>
      </c>
      <c r="CL2" s="9" t="s">
        <v>94</v>
      </c>
      <c r="CM2" s="9" t="s">
        <v>95</v>
      </c>
      <c r="CN2" s="9" t="s">
        <v>97</v>
      </c>
      <c r="CO2" s="9" t="s">
        <v>96</v>
      </c>
      <c r="CP2" s="12" t="s">
        <v>94</v>
      </c>
      <c r="CQ2" s="12" t="s">
        <v>95</v>
      </c>
      <c r="CR2" s="12" t="s">
        <v>97</v>
      </c>
      <c r="CS2" s="12" t="s">
        <v>96</v>
      </c>
      <c r="CT2" s="11" t="s">
        <v>47</v>
      </c>
      <c r="CU2" s="11" t="s">
        <v>48</v>
      </c>
      <c r="CV2" s="11" t="s">
        <v>49</v>
      </c>
      <c r="CW2" s="11" t="s">
        <v>50</v>
      </c>
      <c r="CX2" s="11" t="s">
        <v>51</v>
      </c>
      <c r="CY2" s="11" t="s">
        <v>52</v>
      </c>
      <c r="CZ2" s="11" t="s">
        <v>98</v>
      </c>
      <c r="DA2" s="12" t="s">
        <v>47</v>
      </c>
      <c r="DB2" s="12" t="s">
        <v>48</v>
      </c>
      <c r="DC2" s="12" t="s">
        <v>49</v>
      </c>
      <c r="DD2" s="12" t="s">
        <v>50</v>
      </c>
      <c r="DE2" s="12" t="s">
        <v>51</v>
      </c>
      <c r="DF2" s="12" t="s">
        <v>52</v>
      </c>
      <c r="DG2" s="14" t="s">
        <v>48</v>
      </c>
      <c r="DH2" s="14" t="s">
        <v>50</v>
      </c>
      <c r="DI2" s="14" t="s">
        <v>96</v>
      </c>
      <c r="DJ2" s="15" t="s">
        <v>64</v>
      </c>
      <c r="DK2" s="15" t="s">
        <v>65</v>
      </c>
      <c r="DL2" s="15" t="s">
        <v>66</v>
      </c>
      <c r="DM2" s="16" t="s">
        <v>99</v>
      </c>
      <c r="DN2" s="16" t="s">
        <v>100</v>
      </c>
      <c r="DO2" s="16" t="s">
        <v>101</v>
      </c>
      <c r="DP2" s="16" t="s">
        <v>102</v>
      </c>
      <c r="DQ2" s="16" t="s">
        <v>103</v>
      </c>
      <c r="DR2" s="16" t="s">
        <v>104</v>
      </c>
      <c r="DS2" s="16" t="s">
        <v>105</v>
      </c>
      <c r="DT2" s="17" t="s">
        <v>106</v>
      </c>
      <c r="DU2" s="17" t="s">
        <v>107</v>
      </c>
      <c r="DV2" s="17" t="s">
        <v>108</v>
      </c>
      <c r="DW2" s="17" t="s">
        <v>109</v>
      </c>
      <c r="DX2" s="17" t="s">
        <v>110</v>
      </c>
      <c r="DY2" s="17" t="s">
        <v>111</v>
      </c>
      <c r="DZ2" s="49"/>
      <c r="EA2" s="50" t="s">
        <v>178</v>
      </c>
      <c r="EB2" s="20" t="s">
        <v>183</v>
      </c>
      <c r="EC2" s="21" t="s">
        <v>179</v>
      </c>
      <c r="ED2" s="51" t="s">
        <v>51</v>
      </c>
      <c r="EE2" s="56" t="s">
        <v>154</v>
      </c>
      <c r="EF2" s="19" t="s">
        <v>48</v>
      </c>
      <c r="EG2" s="20" t="s">
        <v>57</v>
      </c>
      <c r="EH2" s="20" t="s">
        <v>112</v>
      </c>
      <c r="EI2" s="66" t="s">
        <v>51</v>
      </c>
      <c r="EJ2" s="20" t="s">
        <v>113</v>
      </c>
      <c r="EK2" s="20" t="s">
        <v>114</v>
      </c>
      <c r="EL2" s="20" t="s">
        <v>47</v>
      </c>
      <c r="EM2" s="21" t="s">
        <v>115</v>
      </c>
      <c r="EN2" s="21" t="s">
        <v>71</v>
      </c>
    </row>
    <row r="3" spans="1:145" s="45" customFormat="1" x14ac:dyDescent="0.25">
      <c r="A3" s="44">
        <v>41878</v>
      </c>
      <c r="B3" s="45" t="s">
        <v>125</v>
      </c>
      <c r="C3" s="45">
        <v>2</v>
      </c>
      <c r="D3" s="45">
        <v>8</v>
      </c>
      <c r="E3" s="45" t="s">
        <v>116</v>
      </c>
      <c r="F3" s="45" t="s">
        <v>126</v>
      </c>
      <c r="G3" s="45">
        <v>89</v>
      </c>
      <c r="H3" s="45">
        <v>8</v>
      </c>
      <c r="J3" s="45">
        <v>1</v>
      </c>
      <c r="K3" s="45" t="s">
        <v>127</v>
      </c>
      <c r="L3" s="45">
        <v>21</v>
      </c>
      <c r="M3" s="45">
        <v>1</v>
      </c>
      <c r="N3" s="45">
        <v>8</v>
      </c>
      <c r="O3" s="45" t="s">
        <v>116</v>
      </c>
      <c r="P3" s="45" t="s">
        <v>117</v>
      </c>
      <c r="Q3" s="45">
        <v>3</v>
      </c>
      <c r="R3" s="45">
        <v>3</v>
      </c>
      <c r="S3" s="45">
        <v>6.25</v>
      </c>
      <c r="T3" s="45">
        <v>9</v>
      </c>
      <c r="U3" s="45">
        <v>6</v>
      </c>
      <c r="V3" s="45">
        <v>6</v>
      </c>
      <c r="W3" s="45">
        <v>6</v>
      </c>
      <c r="X3" s="45">
        <v>5</v>
      </c>
      <c r="Y3" s="45">
        <v>7</v>
      </c>
      <c r="Z3" s="45">
        <v>1</v>
      </c>
      <c r="AA3" s="45">
        <v>8</v>
      </c>
      <c r="AB3" s="45">
        <v>2</v>
      </c>
      <c r="AC3" s="45">
        <v>7</v>
      </c>
      <c r="AD3" s="45">
        <v>5</v>
      </c>
      <c r="AE3" s="45">
        <v>7</v>
      </c>
      <c r="AF3" s="45">
        <v>3</v>
      </c>
      <c r="AG3" s="45">
        <v>1</v>
      </c>
      <c r="AH3" s="45">
        <v>3</v>
      </c>
      <c r="AI3" s="45">
        <v>1</v>
      </c>
      <c r="AJ3" s="45">
        <v>3</v>
      </c>
      <c r="AK3" s="45">
        <v>3</v>
      </c>
      <c r="AL3" s="45">
        <v>2</v>
      </c>
      <c r="AM3" s="45">
        <v>7</v>
      </c>
      <c r="AN3" s="45">
        <v>4</v>
      </c>
      <c r="AO3" s="45">
        <v>8</v>
      </c>
      <c r="AP3" s="45">
        <v>7</v>
      </c>
      <c r="AQ3" s="45">
        <v>6</v>
      </c>
      <c r="AR3" s="45">
        <v>5</v>
      </c>
      <c r="AS3" s="45">
        <v>0.2</v>
      </c>
      <c r="AT3" s="45">
        <v>12.8</v>
      </c>
      <c r="AU3" s="45">
        <v>1.5</v>
      </c>
      <c r="AV3" s="45">
        <v>4.9000000000000004</v>
      </c>
      <c r="AW3" s="45">
        <v>10.199999999999999</v>
      </c>
      <c r="AX3" s="45">
        <v>4.5999999999999996</v>
      </c>
      <c r="AY3" s="45">
        <v>1.2</v>
      </c>
      <c r="AZ3" s="45">
        <v>18.899999999999999</v>
      </c>
      <c r="BA3" s="45">
        <v>6</v>
      </c>
      <c r="BB3" s="45">
        <v>6</v>
      </c>
      <c r="BC3" s="45">
        <v>8</v>
      </c>
      <c r="BD3" s="45">
        <v>6</v>
      </c>
      <c r="BE3" s="45">
        <v>14</v>
      </c>
      <c r="BF3" s="45">
        <v>1.9</v>
      </c>
      <c r="BG3" s="45">
        <v>1</v>
      </c>
      <c r="BH3" s="45">
        <v>68.900000000000006</v>
      </c>
      <c r="BI3" s="45" t="s">
        <v>112</v>
      </c>
      <c r="BJ3" s="31" t="s">
        <v>112</v>
      </c>
      <c r="BK3" s="45">
        <v>1</v>
      </c>
      <c r="BL3" s="45">
        <v>2</v>
      </c>
      <c r="BM3" s="45">
        <v>5</v>
      </c>
      <c r="BN3" s="45">
        <v>6</v>
      </c>
      <c r="BO3" s="45">
        <v>7</v>
      </c>
      <c r="BP3" s="45">
        <v>6</v>
      </c>
      <c r="BQ3" s="45">
        <v>3</v>
      </c>
      <c r="BR3" s="45">
        <v>6</v>
      </c>
      <c r="BS3" s="45">
        <v>7</v>
      </c>
      <c r="BT3" s="45">
        <v>5</v>
      </c>
      <c r="CC3" s="45" t="s">
        <v>119</v>
      </c>
      <c r="CD3" s="45">
        <v>4</v>
      </c>
      <c r="CE3" s="45">
        <v>89</v>
      </c>
      <c r="CF3" s="45">
        <v>66</v>
      </c>
      <c r="CG3" s="45">
        <v>74</v>
      </c>
      <c r="CH3" s="45">
        <v>19</v>
      </c>
      <c r="CI3" s="45">
        <v>47.7</v>
      </c>
      <c r="CJ3" s="45">
        <v>72.8</v>
      </c>
      <c r="CK3" s="45">
        <v>99</v>
      </c>
      <c r="CL3" s="46">
        <v>1</v>
      </c>
      <c r="CM3" s="46">
        <v>2</v>
      </c>
      <c r="CN3" s="46">
        <v>3</v>
      </c>
      <c r="CO3" s="46">
        <v>5</v>
      </c>
      <c r="CP3" s="46">
        <v>0</v>
      </c>
      <c r="CQ3" s="46">
        <v>0.2</v>
      </c>
      <c r="CR3" s="46">
        <v>0.6</v>
      </c>
      <c r="CS3" s="45">
        <v>5.3</v>
      </c>
      <c r="CT3" s="45">
        <v>156.6</v>
      </c>
      <c r="CU3" s="45">
        <v>55.4</v>
      </c>
      <c r="CV3" s="45">
        <v>52.5</v>
      </c>
      <c r="CW3" s="45">
        <v>54.4</v>
      </c>
      <c r="CX3" s="45">
        <v>48.8</v>
      </c>
      <c r="CY3" s="45">
        <v>52.9</v>
      </c>
      <c r="CZ3" s="45">
        <v>89.7</v>
      </c>
      <c r="DA3" s="45">
        <v>158.30000000000001</v>
      </c>
      <c r="DB3" s="45">
        <v>55.4</v>
      </c>
      <c r="DC3" s="45">
        <v>52.6</v>
      </c>
      <c r="DD3" s="45">
        <v>54.4</v>
      </c>
      <c r="DE3" s="45">
        <v>50.4</v>
      </c>
      <c r="DF3" s="45">
        <v>53.3</v>
      </c>
      <c r="DG3" s="45">
        <v>0</v>
      </c>
      <c r="DH3" s="45">
        <v>0.3</v>
      </c>
      <c r="DI3" s="45">
        <v>2.5</v>
      </c>
      <c r="DJ3" s="45">
        <v>88</v>
      </c>
      <c r="DK3" s="45">
        <v>86</v>
      </c>
      <c r="DL3" s="45">
        <v>88</v>
      </c>
      <c r="DM3" s="45">
        <v>6.1</v>
      </c>
      <c r="DN3" s="45">
        <v>9</v>
      </c>
      <c r="DO3" s="45">
        <v>41</v>
      </c>
      <c r="DP3" s="45">
        <v>1</v>
      </c>
      <c r="DQ3" s="45" t="s">
        <v>123</v>
      </c>
      <c r="DR3" s="45">
        <v>55</v>
      </c>
      <c r="DS3" s="45">
        <v>57</v>
      </c>
      <c r="DT3" s="45">
        <v>74</v>
      </c>
      <c r="DV3" s="45" t="s">
        <v>125</v>
      </c>
      <c r="DW3" s="45" t="s">
        <v>128</v>
      </c>
      <c r="DX3" s="45">
        <v>21</v>
      </c>
      <c r="DY3" s="45">
        <v>5</v>
      </c>
      <c r="DZ3" s="42" t="str">
        <f>K3</f>
        <v>Acute</v>
      </c>
      <c r="EA3" s="62">
        <f>2640/CU3</f>
        <v>47.653429602888089</v>
      </c>
      <c r="EB3" s="63">
        <f t="shared" ref="EB3:EB10" si="0">(1320/CV3)+EA3</f>
        <v>72.796286745745235</v>
      </c>
      <c r="EC3" s="64">
        <f t="shared" ref="EC3:EC10" si="1">EB3-EA3</f>
        <v>25.142857142857146</v>
      </c>
      <c r="ED3" s="63">
        <f>EE3-EB3</f>
        <v>27.049180327868854</v>
      </c>
      <c r="EE3" s="65">
        <f t="shared" ref="EE3:EE10" si="2">(1320/CX3)+EB3</f>
        <v>99.845467073614088</v>
      </c>
      <c r="EF3" s="52">
        <f t="shared" ref="EF3:EF10" si="3">2640/EA3</f>
        <v>55.4</v>
      </c>
      <c r="EG3" s="54">
        <f>1320/EC3</f>
        <v>52.499999999999993</v>
      </c>
      <c r="EH3" s="24">
        <f t="shared" ref="EH3:EH10" si="4">3960/EB3</f>
        <v>54.398379052369073</v>
      </c>
      <c r="EI3" s="59">
        <f t="shared" ref="EI3:EI10" si="5">1320/(EE3-EB3)</f>
        <v>48.8</v>
      </c>
      <c r="EJ3" s="24">
        <f>(EH3+EI3)/2</f>
        <v>51.599189526184531</v>
      </c>
      <c r="EK3" s="54">
        <f>(EH3+EJ3)/2</f>
        <v>52.998784289276799</v>
      </c>
      <c r="EL3" s="25">
        <f t="shared" ref="EL3:EL10" si="6">(EH3+EI3)</f>
        <v>103.19837905236906</v>
      </c>
      <c r="EM3" s="60">
        <f>EH3/EL3</f>
        <v>0.52712435555566295</v>
      </c>
      <c r="EN3" s="67" t="str">
        <f t="shared" ref="EN3:EN10" si="7">BJ3</f>
        <v>EP</v>
      </c>
    </row>
    <row r="4" spans="1:145" s="45" customFormat="1" x14ac:dyDescent="0.25">
      <c r="A4" s="44">
        <v>41878</v>
      </c>
      <c r="B4" s="45" t="s">
        <v>125</v>
      </c>
      <c r="C4" s="45">
        <v>2</v>
      </c>
      <c r="D4" s="45">
        <v>8</v>
      </c>
      <c r="E4" s="45" t="s">
        <v>116</v>
      </c>
      <c r="F4" s="45" t="s">
        <v>126</v>
      </c>
      <c r="G4" s="45">
        <v>89</v>
      </c>
      <c r="H4" s="45">
        <v>8</v>
      </c>
      <c r="J4" s="45">
        <v>2</v>
      </c>
      <c r="K4" s="45" t="s">
        <v>129</v>
      </c>
      <c r="L4" s="45">
        <v>21</v>
      </c>
      <c r="M4" s="45">
        <v>1</v>
      </c>
      <c r="N4" s="45">
        <v>8</v>
      </c>
      <c r="O4" s="45" t="s">
        <v>116</v>
      </c>
      <c r="P4" s="45" t="s">
        <v>117</v>
      </c>
      <c r="Q4" s="45">
        <v>6</v>
      </c>
      <c r="R4" s="45">
        <v>8</v>
      </c>
      <c r="S4" s="45">
        <v>6.25</v>
      </c>
      <c r="T4" s="45">
        <v>9</v>
      </c>
      <c r="U4" s="45">
        <v>6</v>
      </c>
      <c r="V4" s="45">
        <v>6</v>
      </c>
      <c r="W4" s="45">
        <v>6</v>
      </c>
      <c r="X4" s="45">
        <v>6</v>
      </c>
      <c r="Y4" s="45">
        <v>6</v>
      </c>
      <c r="Z4" s="45">
        <v>3</v>
      </c>
      <c r="AA4" s="45">
        <v>5</v>
      </c>
      <c r="AB4" s="45">
        <v>3</v>
      </c>
      <c r="AC4" s="45">
        <v>6</v>
      </c>
      <c r="AD4" s="45">
        <v>7</v>
      </c>
      <c r="AE4" s="45">
        <v>5</v>
      </c>
      <c r="AF4" s="45">
        <v>3</v>
      </c>
      <c r="AG4" s="45">
        <v>1</v>
      </c>
      <c r="AH4" s="45">
        <v>3</v>
      </c>
      <c r="AI4" s="45">
        <v>1</v>
      </c>
      <c r="AJ4" s="45">
        <v>3</v>
      </c>
      <c r="AK4" s="45">
        <v>3</v>
      </c>
      <c r="AL4" s="45">
        <v>3</v>
      </c>
      <c r="AM4" s="45">
        <v>6</v>
      </c>
      <c r="AN4" s="45">
        <v>7</v>
      </c>
      <c r="AO4" s="45">
        <v>4</v>
      </c>
      <c r="AP4" s="45">
        <v>5</v>
      </c>
      <c r="AQ4" s="45">
        <v>7</v>
      </c>
      <c r="AR4" s="45">
        <v>7</v>
      </c>
      <c r="AS4" s="45">
        <v>3.2</v>
      </c>
      <c r="AT4" s="45">
        <v>12</v>
      </c>
      <c r="AU4" s="45">
        <v>2.6</v>
      </c>
      <c r="AV4" s="45">
        <v>3</v>
      </c>
      <c r="AW4" s="45">
        <v>8.6999999999999993</v>
      </c>
      <c r="AX4" s="45">
        <v>5</v>
      </c>
      <c r="AY4" s="45">
        <v>1.7</v>
      </c>
      <c r="AZ4" s="45">
        <v>19.7</v>
      </c>
      <c r="BA4" s="45">
        <v>7</v>
      </c>
      <c r="BB4" s="45">
        <v>7</v>
      </c>
      <c r="BC4" s="45">
        <v>5</v>
      </c>
      <c r="BD4" s="45">
        <v>7</v>
      </c>
      <c r="BE4" s="45">
        <v>12</v>
      </c>
      <c r="BF4" s="45">
        <v>-1.2</v>
      </c>
      <c r="BH4" s="45">
        <v>68.7</v>
      </c>
      <c r="BI4" s="45" t="s">
        <v>112</v>
      </c>
      <c r="BJ4" s="47" t="s">
        <v>116</v>
      </c>
      <c r="BK4" s="45">
        <v>3</v>
      </c>
      <c r="BL4" s="45">
        <v>3</v>
      </c>
      <c r="BM4" s="45">
        <v>7</v>
      </c>
      <c r="BN4" s="45">
        <v>6</v>
      </c>
      <c r="BO4" s="45">
        <v>6</v>
      </c>
      <c r="BP4" s="45">
        <v>7</v>
      </c>
      <c r="BQ4" s="45">
        <v>7</v>
      </c>
      <c r="BR4" s="45">
        <v>7</v>
      </c>
      <c r="BS4" s="45">
        <v>6</v>
      </c>
      <c r="BT4" s="45">
        <v>15</v>
      </c>
      <c r="CC4" s="45" t="s">
        <v>119</v>
      </c>
      <c r="CD4" s="45">
        <v>6</v>
      </c>
      <c r="CE4" s="45">
        <v>89</v>
      </c>
      <c r="CF4" s="45">
        <v>64</v>
      </c>
      <c r="CG4" s="45">
        <v>71</v>
      </c>
      <c r="CH4" s="45">
        <v>19</v>
      </c>
      <c r="CI4" s="45">
        <v>47.7</v>
      </c>
      <c r="CJ4" s="45">
        <v>72.8</v>
      </c>
      <c r="CK4" s="45">
        <v>99</v>
      </c>
      <c r="CL4" s="46">
        <v>4</v>
      </c>
      <c r="CM4" s="46">
        <v>4</v>
      </c>
      <c r="CN4" s="46">
        <v>7</v>
      </c>
      <c r="CO4" s="46">
        <v>7</v>
      </c>
      <c r="CP4" s="45">
        <v>4</v>
      </c>
      <c r="CQ4" s="45">
        <v>2.6</v>
      </c>
      <c r="CR4" s="45">
        <v>3.3</v>
      </c>
      <c r="CS4" s="45">
        <v>7</v>
      </c>
      <c r="CT4" s="45">
        <v>156.69999999999999</v>
      </c>
      <c r="CU4" s="45">
        <v>54.7</v>
      </c>
      <c r="CV4" s="45">
        <v>53.1</v>
      </c>
      <c r="CW4" s="45">
        <v>54.1</v>
      </c>
      <c r="CX4" s="45">
        <v>49</v>
      </c>
      <c r="CY4" s="45">
        <v>52.7</v>
      </c>
      <c r="CZ4" s="45">
        <v>90.5</v>
      </c>
      <c r="DA4" s="45">
        <v>158.30000000000001</v>
      </c>
      <c r="DB4" s="45">
        <v>55.4</v>
      </c>
      <c r="DC4" s="45">
        <v>52.6</v>
      </c>
      <c r="DD4" s="45">
        <v>54.4</v>
      </c>
      <c r="DE4" s="45">
        <v>50.4</v>
      </c>
      <c r="DF4" s="45">
        <v>53.3</v>
      </c>
      <c r="DG4" s="45">
        <v>4</v>
      </c>
      <c r="DH4" s="45">
        <v>2.6</v>
      </c>
      <c r="DI4" s="45">
        <v>4.3</v>
      </c>
      <c r="DJ4" s="45">
        <v>88</v>
      </c>
      <c r="DK4" s="45">
        <v>86</v>
      </c>
      <c r="DL4" s="45">
        <v>88</v>
      </c>
      <c r="DM4" s="45">
        <v>5.8</v>
      </c>
      <c r="DN4" s="45">
        <v>9</v>
      </c>
      <c r="DO4" s="45">
        <v>0</v>
      </c>
      <c r="DP4" s="45">
        <v>8</v>
      </c>
      <c r="DQ4" s="45" t="s">
        <v>121</v>
      </c>
      <c r="DS4" s="45">
        <v>58</v>
      </c>
      <c r="DT4" s="45">
        <v>66</v>
      </c>
      <c r="DV4" s="45" t="s">
        <v>125</v>
      </c>
      <c r="DW4" s="45" t="s">
        <v>128</v>
      </c>
      <c r="DX4" s="45">
        <v>21</v>
      </c>
      <c r="DY4" s="45">
        <v>6</v>
      </c>
      <c r="DZ4" s="42" t="str">
        <f t="shared" ref="DZ4:DZ10" si="8">K4</f>
        <v>Plazarita</v>
      </c>
      <c r="EA4" s="62">
        <f t="shared" ref="EA4:EA10" si="9">2640/CU4</f>
        <v>48.263254113345518</v>
      </c>
      <c r="EB4" s="63">
        <f t="shared" si="0"/>
        <v>73.122011175492418</v>
      </c>
      <c r="EC4" s="64">
        <f t="shared" si="1"/>
        <v>24.8587570621469</v>
      </c>
      <c r="ED4" s="63">
        <f t="shared" ref="ED4:ED10" si="10">EE4-EB4</f>
        <v>26.938775510204081</v>
      </c>
      <c r="EE4" s="65">
        <f t="shared" si="2"/>
        <v>100.0607866856965</v>
      </c>
      <c r="EF4" s="52">
        <f t="shared" si="3"/>
        <v>54.7</v>
      </c>
      <c r="EG4" s="54">
        <f t="shared" ref="EG4:EG10" si="11">1320/(EB4-EA4)</f>
        <v>53.099999999999987</v>
      </c>
      <c r="EH4" s="24">
        <f t="shared" si="4"/>
        <v>54.156059664387818</v>
      </c>
      <c r="EI4" s="59">
        <f t="shared" si="5"/>
        <v>49</v>
      </c>
      <c r="EJ4" s="24">
        <f t="shared" ref="EJ4:EJ10" si="12">(EH4+EI4)/2</f>
        <v>51.578029832193906</v>
      </c>
      <c r="EK4" s="54">
        <f t="shared" ref="EK4:EK10" si="13">(EH4+EJ4)/2</f>
        <v>52.867044748290866</v>
      </c>
      <c r="EL4" s="25">
        <f t="shared" si="6"/>
        <v>103.15605966438781</v>
      </c>
      <c r="EM4" s="60">
        <f t="shared" ref="EM4:EM10" si="14">EH4/EL4</f>
        <v>0.52499155009004206</v>
      </c>
      <c r="EN4" s="67" t="str">
        <f t="shared" si="7"/>
        <v>P</v>
      </c>
    </row>
    <row r="5" spans="1:145" s="45" customFormat="1" x14ac:dyDescent="0.25">
      <c r="A5" s="44">
        <v>41878</v>
      </c>
      <c r="B5" s="45" t="s">
        <v>125</v>
      </c>
      <c r="C5" s="45">
        <v>2</v>
      </c>
      <c r="D5" s="45">
        <v>8</v>
      </c>
      <c r="E5" s="45" t="s">
        <v>116</v>
      </c>
      <c r="F5" s="45" t="s">
        <v>126</v>
      </c>
      <c r="G5" s="45">
        <v>89</v>
      </c>
      <c r="H5" s="45">
        <v>8</v>
      </c>
      <c r="J5" s="45">
        <v>3</v>
      </c>
      <c r="K5" s="45" t="s">
        <v>130</v>
      </c>
      <c r="L5" s="45">
        <v>21</v>
      </c>
      <c r="M5" s="45">
        <v>1</v>
      </c>
      <c r="N5" s="45">
        <v>8</v>
      </c>
      <c r="O5" s="45" t="s">
        <v>116</v>
      </c>
      <c r="P5" s="45" t="s">
        <v>117</v>
      </c>
      <c r="Q5" s="45">
        <v>7</v>
      </c>
      <c r="R5" s="45">
        <v>2</v>
      </c>
      <c r="S5" s="45">
        <v>11.8</v>
      </c>
      <c r="T5" s="45">
        <v>5</v>
      </c>
      <c r="U5" s="45">
        <v>4</v>
      </c>
      <c r="V5" s="31">
        <v>4</v>
      </c>
      <c r="W5" s="45">
        <v>4</v>
      </c>
      <c r="X5" s="45">
        <v>3</v>
      </c>
      <c r="Y5" s="45">
        <v>5</v>
      </c>
      <c r="Z5" s="45">
        <v>2</v>
      </c>
      <c r="AA5" s="45">
        <v>6</v>
      </c>
      <c r="AB5" s="45">
        <v>1</v>
      </c>
      <c r="AC5" s="45">
        <v>5</v>
      </c>
      <c r="AD5" s="45">
        <v>2</v>
      </c>
      <c r="AE5" s="45">
        <v>6</v>
      </c>
      <c r="AF5" s="45">
        <v>3</v>
      </c>
      <c r="AG5" s="45">
        <v>1</v>
      </c>
      <c r="AH5" s="45">
        <v>3</v>
      </c>
      <c r="AI5" s="45">
        <v>1</v>
      </c>
      <c r="AJ5" s="45">
        <v>3</v>
      </c>
      <c r="AK5" s="45">
        <v>3</v>
      </c>
      <c r="AL5" s="45">
        <v>1</v>
      </c>
      <c r="AM5" s="45">
        <v>5</v>
      </c>
      <c r="AN5" s="45">
        <v>2</v>
      </c>
      <c r="AO5" s="45">
        <v>6</v>
      </c>
      <c r="AP5" s="45">
        <v>6</v>
      </c>
      <c r="AQ5" s="45">
        <v>4</v>
      </c>
      <c r="AR5" s="45">
        <v>4</v>
      </c>
      <c r="AS5" s="45">
        <v>0</v>
      </c>
      <c r="AT5" s="45">
        <v>11.6</v>
      </c>
      <c r="AU5" s="45">
        <v>0.7</v>
      </c>
      <c r="AV5" s="45">
        <v>4.0999999999999996</v>
      </c>
      <c r="AW5" s="45">
        <v>9</v>
      </c>
      <c r="AX5" s="45">
        <v>3.6</v>
      </c>
      <c r="AY5" s="45">
        <v>1</v>
      </c>
      <c r="AZ5" s="45">
        <v>13.5</v>
      </c>
      <c r="BA5" s="45">
        <v>4</v>
      </c>
      <c r="BB5" s="45">
        <v>4</v>
      </c>
      <c r="BC5" s="45">
        <v>6</v>
      </c>
      <c r="BD5" s="45">
        <v>5</v>
      </c>
      <c r="BE5" s="45">
        <v>10</v>
      </c>
      <c r="BF5" s="45">
        <v>1</v>
      </c>
      <c r="BG5" s="45">
        <v>2</v>
      </c>
      <c r="BH5" s="45">
        <v>68.8</v>
      </c>
      <c r="BI5" s="45" t="s">
        <v>112</v>
      </c>
      <c r="BJ5" s="27" t="s">
        <v>116</v>
      </c>
      <c r="BK5" s="45">
        <v>2</v>
      </c>
      <c r="BL5" s="45">
        <v>1</v>
      </c>
      <c r="BM5" s="45">
        <v>2</v>
      </c>
      <c r="BN5" s="45">
        <v>5</v>
      </c>
      <c r="BO5" s="45">
        <v>4</v>
      </c>
      <c r="BP5" s="45">
        <v>4</v>
      </c>
      <c r="BQ5" s="45">
        <v>2</v>
      </c>
      <c r="BR5" s="45">
        <v>5</v>
      </c>
      <c r="BS5" s="45">
        <v>5</v>
      </c>
      <c r="BT5" s="45">
        <v>3</v>
      </c>
      <c r="CC5" s="45" t="s">
        <v>119</v>
      </c>
      <c r="CD5" s="45">
        <v>6</v>
      </c>
      <c r="CE5" s="45">
        <v>89</v>
      </c>
      <c r="CF5" s="45">
        <v>67</v>
      </c>
      <c r="CG5" s="45">
        <v>76</v>
      </c>
      <c r="CH5" s="45">
        <v>19</v>
      </c>
      <c r="CI5" s="45">
        <v>47.7</v>
      </c>
      <c r="CJ5" s="45">
        <v>72.8</v>
      </c>
      <c r="CK5" s="45">
        <v>99</v>
      </c>
      <c r="CL5" s="46">
        <v>2</v>
      </c>
      <c r="CM5" s="46">
        <v>1</v>
      </c>
      <c r="CN5" s="46">
        <v>2</v>
      </c>
      <c r="CO5" s="46">
        <v>3</v>
      </c>
      <c r="CP5" s="45">
        <v>0.5</v>
      </c>
      <c r="CQ5" s="45">
        <v>0</v>
      </c>
      <c r="CR5" s="45">
        <v>0.2</v>
      </c>
      <c r="CS5" s="45">
        <v>4</v>
      </c>
      <c r="CT5" s="45">
        <v>157.1</v>
      </c>
      <c r="CU5" s="45">
        <v>55.3</v>
      </c>
      <c r="CV5" s="45">
        <v>52.8</v>
      </c>
      <c r="CW5" s="45">
        <v>54.4</v>
      </c>
      <c r="CX5" s="45">
        <v>49.1</v>
      </c>
      <c r="CY5" s="45">
        <v>53</v>
      </c>
      <c r="CZ5" s="45">
        <v>90.3</v>
      </c>
      <c r="DA5" s="45">
        <v>158.30000000000001</v>
      </c>
      <c r="DB5" s="45">
        <v>55.4</v>
      </c>
      <c r="DC5" s="45">
        <v>52.6</v>
      </c>
      <c r="DD5" s="45">
        <v>54.4</v>
      </c>
      <c r="DE5" s="45">
        <v>50.4</v>
      </c>
      <c r="DF5" s="45">
        <v>53.3</v>
      </c>
      <c r="DG5" s="45">
        <v>0.5</v>
      </c>
      <c r="DH5" s="45">
        <v>0</v>
      </c>
      <c r="DI5" s="45">
        <v>1.2</v>
      </c>
      <c r="DJ5" s="45">
        <v>88</v>
      </c>
      <c r="DK5" s="45">
        <v>86</v>
      </c>
      <c r="DL5" s="45">
        <v>88</v>
      </c>
      <c r="DM5" s="45">
        <v>4.0999999999999996</v>
      </c>
      <c r="DN5" s="45">
        <v>4</v>
      </c>
      <c r="DO5" s="45">
        <v>16</v>
      </c>
      <c r="DP5" s="45">
        <v>3</v>
      </c>
      <c r="DQ5" s="45" t="s">
        <v>120</v>
      </c>
      <c r="DS5" s="45">
        <v>81</v>
      </c>
      <c r="DT5" s="45">
        <v>89</v>
      </c>
      <c r="DU5" s="45">
        <v>1</v>
      </c>
      <c r="DV5" s="45" t="s">
        <v>125</v>
      </c>
      <c r="DW5" s="45" t="s">
        <v>131</v>
      </c>
      <c r="DX5" s="45">
        <v>21</v>
      </c>
      <c r="DY5" s="45">
        <v>1</v>
      </c>
      <c r="DZ5" s="42" t="str">
        <f t="shared" si="8"/>
        <v>Cayanna</v>
      </c>
      <c r="EA5" s="62">
        <f t="shared" si="9"/>
        <v>47.739602169981922</v>
      </c>
      <c r="EB5" s="63">
        <f t="shared" si="0"/>
        <v>72.739602169981922</v>
      </c>
      <c r="EC5" s="64">
        <f t="shared" si="1"/>
        <v>25</v>
      </c>
      <c r="ED5" s="63">
        <f t="shared" si="10"/>
        <v>26.883910386965383</v>
      </c>
      <c r="EE5" s="65">
        <f t="shared" si="2"/>
        <v>99.623512556947304</v>
      </c>
      <c r="EF5" s="52">
        <f t="shared" si="3"/>
        <v>55.3</v>
      </c>
      <c r="EG5" s="54">
        <f t="shared" si="11"/>
        <v>52.8</v>
      </c>
      <c r="EH5" s="24">
        <f t="shared" si="4"/>
        <v>54.440770665009317</v>
      </c>
      <c r="EI5" s="59">
        <f t="shared" si="5"/>
        <v>49.099999999999987</v>
      </c>
      <c r="EJ5" s="24">
        <f t="shared" si="12"/>
        <v>51.770385332504652</v>
      </c>
      <c r="EK5" s="54">
        <f t="shared" si="13"/>
        <v>53.105577998756985</v>
      </c>
      <c r="EL5" s="25">
        <f t="shared" si="6"/>
        <v>103.5407706650093</v>
      </c>
      <c r="EM5" s="60">
        <f t="shared" si="14"/>
        <v>0.52579066502358085</v>
      </c>
      <c r="EN5" s="67" t="str">
        <f t="shared" si="7"/>
        <v>P</v>
      </c>
    </row>
    <row r="6" spans="1:145" s="45" customFormat="1" x14ac:dyDescent="0.25">
      <c r="A6" s="44">
        <v>41878</v>
      </c>
      <c r="B6" s="45" t="s">
        <v>125</v>
      </c>
      <c r="C6" s="45">
        <v>2</v>
      </c>
      <c r="D6" s="45">
        <v>8</v>
      </c>
      <c r="E6" s="45" t="s">
        <v>116</v>
      </c>
      <c r="F6" s="45" t="s">
        <v>126</v>
      </c>
      <c r="G6" s="45">
        <v>89</v>
      </c>
      <c r="H6" s="45">
        <v>8</v>
      </c>
      <c r="J6" s="45">
        <v>4</v>
      </c>
      <c r="K6" s="45" t="s">
        <v>132</v>
      </c>
      <c r="L6" s="45">
        <v>21</v>
      </c>
      <c r="M6" s="45">
        <v>1</v>
      </c>
      <c r="N6" s="45">
        <v>8</v>
      </c>
      <c r="O6" s="45" t="s">
        <v>116</v>
      </c>
      <c r="P6" s="45" t="s">
        <v>117</v>
      </c>
      <c r="Q6" s="45">
        <v>5</v>
      </c>
      <c r="R6" s="45">
        <v>6</v>
      </c>
      <c r="S6" s="45">
        <v>20.8</v>
      </c>
      <c r="T6" s="45">
        <v>1.8</v>
      </c>
      <c r="U6" s="45">
        <v>1</v>
      </c>
      <c r="V6" s="31">
        <v>1</v>
      </c>
      <c r="W6" s="45">
        <v>1</v>
      </c>
      <c r="X6" s="45">
        <v>1</v>
      </c>
      <c r="Y6" s="45">
        <v>2</v>
      </c>
      <c r="Z6" s="45">
        <v>6</v>
      </c>
      <c r="AA6" s="45">
        <v>2</v>
      </c>
      <c r="AB6" s="45">
        <v>5</v>
      </c>
      <c r="AC6" s="45">
        <v>2</v>
      </c>
      <c r="AD6" s="45">
        <v>1</v>
      </c>
      <c r="AE6" s="45">
        <v>2</v>
      </c>
      <c r="AF6" s="45">
        <v>3</v>
      </c>
      <c r="AG6" s="45">
        <v>1</v>
      </c>
      <c r="AH6" s="45">
        <v>3</v>
      </c>
      <c r="AI6" s="45">
        <v>1</v>
      </c>
      <c r="AJ6" s="45">
        <v>3</v>
      </c>
      <c r="AK6" s="45">
        <v>3</v>
      </c>
      <c r="AL6" s="45">
        <v>5</v>
      </c>
      <c r="AM6" s="45">
        <v>2</v>
      </c>
      <c r="AN6" s="45">
        <v>1</v>
      </c>
      <c r="AO6" s="45">
        <v>2</v>
      </c>
      <c r="AP6" s="45">
        <v>2</v>
      </c>
      <c r="AQ6" s="45">
        <v>2</v>
      </c>
      <c r="AR6" s="45">
        <v>2</v>
      </c>
      <c r="AS6" s="45">
        <v>5.7</v>
      </c>
      <c r="AT6" s="45">
        <v>5.2</v>
      </c>
      <c r="AU6" s="45">
        <v>0</v>
      </c>
      <c r="AV6" s="45">
        <v>1.8</v>
      </c>
      <c r="AW6" s="45">
        <v>4</v>
      </c>
      <c r="AX6" s="45">
        <v>0.8</v>
      </c>
      <c r="AY6" s="45">
        <v>0.3</v>
      </c>
      <c r="AZ6" s="45">
        <v>1.3</v>
      </c>
      <c r="BA6" s="45">
        <v>2</v>
      </c>
      <c r="BB6" s="45">
        <v>2</v>
      </c>
      <c r="BC6" s="45">
        <v>2</v>
      </c>
      <c r="BD6" s="45">
        <v>2</v>
      </c>
      <c r="BE6" s="45">
        <v>4</v>
      </c>
      <c r="BF6" s="45">
        <v>-9.4</v>
      </c>
      <c r="BG6" s="45">
        <v>-2</v>
      </c>
      <c r="BH6" s="45">
        <v>67.900000000000006</v>
      </c>
      <c r="BI6" s="45" t="s">
        <v>113</v>
      </c>
      <c r="BJ6" s="31" t="s">
        <v>118</v>
      </c>
      <c r="BK6" s="45">
        <v>6</v>
      </c>
      <c r="BL6" s="45">
        <v>5</v>
      </c>
      <c r="BM6" s="45">
        <v>1</v>
      </c>
      <c r="BN6" s="45">
        <v>2</v>
      </c>
      <c r="BO6" s="45">
        <v>2</v>
      </c>
      <c r="BP6" s="45">
        <v>1</v>
      </c>
      <c r="BQ6" s="45">
        <v>1</v>
      </c>
      <c r="BR6" s="45">
        <v>2</v>
      </c>
      <c r="BS6" s="45">
        <v>2</v>
      </c>
      <c r="BT6" s="45">
        <v>4</v>
      </c>
      <c r="CC6" s="45" t="s">
        <v>119</v>
      </c>
      <c r="CD6" s="45">
        <v>5</v>
      </c>
      <c r="CE6" s="45">
        <v>89</v>
      </c>
      <c r="CF6" s="45">
        <v>68</v>
      </c>
      <c r="CG6" s="45">
        <v>78</v>
      </c>
      <c r="CH6" s="45">
        <v>19</v>
      </c>
      <c r="CI6" s="45">
        <v>47.7</v>
      </c>
      <c r="CJ6" s="45">
        <v>72.8</v>
      </c>
      <c r="CK6" s="45">
        <v>99</v>
      </c>
      <c r="CL6" s="46">
        <v>8</v>
      </c>
      <c r="CM6" s="46">
        <v>6</v>
      </c>
      <c r="CN6" s="46">
        <v>4</v>
      </c>
      <c r="CO6" s="46">
        <v>2</v>
      </c>
      <c r="CP6" s="46">
        <v>7.1</v>
      </c>
      <c r="CQ6" s="46">
        <v>4.5999999999999996</v>
      </c>
      <c r="CR6" s="46">
        <v>2.6</v>
      </c>
      <c r="CS6" s="45">
        <v>2.8</v>
      </c>
      <c r="CT6" s="45">
        <v>158.5</v>
      </c>
      <c r="CU6" s="45">
        <v>54.1</v>
      </c>
      <c r="CV6" s="45">
        <v>53.4</v>
      </c>
      <c r="CW6" s="45">
        <v>53.9</v>
      </c>
      <c r="CX6" s="45">
        <v>51</v>
      </c>
      <c r="CY6" s="45">
        <v>53.1</v>
      </c>
      <c r="CZ6" s="45">
        <v>94.6</v>
      </c>
      <c r="DA6" s="45">
        <v>158.30000000000001</v>
      </c>
      <c r="DB6" s="45">
        <v>55.4</v>
      </c>
      <c r="DC6" s="45">
        <v>52.6</v>
      </c>
      <c r="DD6" s="45">
        <v>54.4</v>
      </c>
      <c r="DE6" s="45">
        <v>50.4</v>
      </c>
      <c r="DF6" s="45">
        <v>53.3</v>
      </c>
      <c r="DG6" s="45">
        <v>7.1</v>
      </c>
      <c r="DH6" s="45">
        <v>4.5999999999999996</v>
      </c>
      <c r="DI6" s="45">
        <v>0</v>
      </c>
      <c r="DJ6" s="45">
        <v>89</v>
      </c>
      <c r="DK6" s="45">
        <v>87</v>
      </c>
      <c r="DL6" s="45">
        <v>89</v>
      </c>
      <c r="DM6" s="45">
        <v>0.6</v>
      </c>
      <c r="DN6" s="45">
        <v>2</v>
      </c>
      <c r="DO6" s="45">
        <v>0</v>
      </c>
      <c r="DP6" s="45">
        <v>5</v>
      </c>
      <c r="DQ6" s="45" t="s">
        <v>121</v>
      </c>
      <c r="DS6" s="45">
        <v>65</v>
      </c>
      <c r="DT6" s="45">
        <v>75</v>
      </c>
      <c r="DU6" s="45">
        <v>-2</v>
      </c>
      <c r="DV6" s="45" t="s">
        <v>125</v>
      </c>
      <c r="DW6" s="45" t="s">
        <v>128</v>
      </c>
      <c r="DX6" s="45">
        <v>21</v>
      </c>
      <c r="DY6" s="45">
        <v>2</v>
      </c>
      <c r="DZ6" s="42" t="str">
        <f t="shared" si="8"/>
        <v>Igotnosixes</v>
      </c>
      <c r="EA6" s="62">
        <f t="shared" si="9"/>
        <v>48.798521256931608</v>
      </c>
      <c r="EB6" s="63">
        <f t="shared" si="0"/>
        <v>73.517622380527115</v>
      </c>
      <c r="EC6" s="64">
        <f t="shared" si="1"/>
        <v>24.719101123595507</v>
      </c>
      <c r="ED6" s="63">
        <f t="shared" si="10"/>
        <v>25.882352941176464</v>
      </c>
      <c r="EE6" s="65">
        <f t="shared" si="2"/>
        <v>99.399975321703579</v>
      </c>
      <c r="EF6" s="52">
        <f t="shared" si="3"/>
        <v>54.1</v>
      </c>
      <c r="EG6" s="54">
        <f t="shared" si="11"/>
        <v>53.4</v>
      </c>
      <c r="EH6" s="24">
        <f t="shared" si="4"/>
        <v>53.864636420136733</v>
      </c>
      <c r="EI6" s="59">
        <f t="shared" si="5"/>
        <v>51.000000000000014</v>
      </c>
      <c r="EJ6" s="24">
        <f t="shared" si="12"/>
        <v>52.432318210068374</v>
      </c>
      <c r="EK6" s="54">
        <f t="shared" si="13"/>
        <v>53.148477315102554</v>
      </c>
      <c r="EL6" s="25">
        <f t="shared" si="6"/>
        <v>104.86463642013675</v>
      </c>
      <c r="EM6" s="60">
        <f t="shared" si="14"/>
        <v>0.51365873433566134</v>
      </c>
      <c r="EN6" s="67" t="str">
        <f t="shared" si="7"/>
        <v>S</v>
      </c>
    </row>
    <row r="7" spans="1:145" s="45" customFormat="1" x14ac:dyDescent="0.25">
      <c r="A7" s="44">
        <v>41878</v>
      </c>
      <c r="B7" s="45" t="s">
        <v>125</v>
      </c>
      <c r="C7" s="45">
        <v>2</v>
      </c>
      <c r="D7" s="45">
        <v>8</v>
      </c>
      <c r="E7" s="45" t="s">
        <v>116</v>
      </c>
      <c r="F7" s="45" t="s">
        <v>126</v>
      </c>
      <c r="G7" s="45">
        <v>89</v>
      </c>
      <c r="H7" s="45">
        <v>8</v>
      </c>
      <c r="J7" s="45">
        <v>5</v>
      </c>
      <c r="K7" s="45" t="s">
        <v>133</v>
      </c>
      <c r="L7" s="45">
        <v>21</v>
      </c>
      <c r="M7" s="45">
        <v>1</v>
      </c>
      <c r="N7" s="45">
        <v>8</v>
      </c>
      <c r="O7" s="45" t="s">
        <v>116</v>
      </c>
      <c r="P7" s="45" t="s">
        <v>117</v>
      </c>
      <c r="Q7" s="45">
        <v>8</v>
      </c>
      <c r="R7" s="45">
        <v>5</v>
      </c>
      <c r="S7" s="45">
        <v>0</v>
      </c>
      <c r="T7" s="45">
        <v>20</v>
      </c>
      <c r="U7" s="45">
        <v>7</v>
      </c>
      <c r="V7" s="31">
        <v>7</v>
      </c>
      <c r="W7" s="45">
        <v>7</v>
      </c>
      <c r="X7" s="45">
        <v>7</v>
      </c>
      <c r="Y7" s="45">
        <v>8</v>
      </c>
      <c r="Z7" s="45">
        <v>4</v>
      </c>
      <c r="AA7" s="45">
        <v>7</v>
      </c>
      <c r="AB7" s="45">
        <v>6</v>
      </c>
      <c r="AC7" s="45">
        <v>8</v>
      </c>
      <c r="AD7" s="45">
        <v>8</v>
      </c>
      <c r="AE7" s="45">
        <v>8</v>
      </c>
      <c r="AF7" s="45">
        <v>3</v>
      </c>
      <c r="AG7" s="45">
        <v>1</v>
      </c>
      <c r="AH7" s="45">
        <v>3</v>
      </c>
      <c r="AI7" s="45">
        <v>1</v>
      </c>
      <c r="AJ7" s="45">
        <v>3</v>
      </c>
      <c r="AK7" s="45">
        <v>3</v>
      </c>
      <c r="AL7" s="45">
        <v>6</v>
      </c>
      <c r="AM7" s="45">
        <v>8</v>
      </c>
      <c r="AN7" s="45">
        <v>8</v>
      </c>
      <c r="AO7" s="45">
        <v>7</v>
      </c>
      <c r="AP7" s="45">
        <v>8</v>
      </c>
      <c r="AQ7" s="45">
        <v>8</v>
      </c>
      <c r="AR7" s="45">
        <v>8</v>
      </c>
      <c r="AS7" s="45">
        <v>5.8</v>
      </c>
      <c r="AT7" s="45">
        <v>15.2</v>
      </c>
      <c r="AU7" s="45">
        <v>5.7</v>
      </c>
      <c r="AV7" s="45">
        <v>4.3</v>
      </c>
      <c r="AW7" s="45">
        <v>11.3</v>
      </c>
      <c r="AX7" s="45">
        <v>8.1</v>
      </c>
      <c r="AY7" s="45">
        <v>2.7</v>
      </c>
      <c r="AZ7" s="45">
        <v>36.6</v>
      </c>
      <c r="BA7" s="45">
        <v>8</v>
      </c>
      <c r="BB7" s="45">
        <v>8</v>
      </c>
      <c r="BC7" s="45">
        <v>7</v>
      </c>
      <c r="BD7" s="45">
        <v>8</v>
      </c>
      <c r="BE7" s="45">
        <v>15</v>
      </c>
      <c r="BF7" s="45">
        <v>-0.4</v>
      </c>
      <c r="BH7" s="45">
        <v>69</v>
      </c>
      <c r="BI7" s="45" t="s">
        <v>112</v>
      </c>
      <c r="BJ7" s="31" t="s">
        <v>116</v>
      </c>
      <c r="BK7" s="45">
        <v>4</v>
      </c>
      <c r="BL7" s="45">
        <v>6</v>
      </c>
      <c r="BM7" s="45">
        <v>8</v>
      </c>
      <c r="BN7" s="45">
        <v>7</v>
      </c>
      <c r="BO7" s="45">
        <v>8</v>
      </c>
      <c r="BP7" s="45">
        <v>8</v>
      </c>
      <c r="BQ7" s="45">
        <v>8</v>
      </c>
      <c r="BR7" s="45">
        <v>8</v>
      </c>
      <c r="BS7" s="45">
        <v>8</v>
      </c>
      <c r="BT7" s="45">
        <v>20</v>
      </c>
      <c r="CC7" s="45" t="s">
        <v>119</v>
      </c>
      <c r="CD7" s="45">
        <v>5</v>
      </c>
      <c r="CE7" s="45">
        <v>89</v>
      </c>
      <c r="CF7" s="45">
        <v>59</v>
      </c>
      <c r="CG7" s="45">
        <v>62</v>
      </c>
      <c r="CH7" s="45">
        <v>19</v>
      </c>
      <c r="CI7" s="45">
        <v>47.7</v>
      </c>
      <c r="CJ7" s="45">
        <v>72.8</v>
      </c>
      <c r="CK7" s="45">
        <v>99</v>
      </c>
      <c r="CL7" s="46">
        <v>5</v>
      </c>
      <c r="CM7" s="46">
        <v>7</v>
      </c>
      <c r="CN7" s="46">
        <v>9</v>
      </c>
      <c r="CO7" s="46">
        <v>10</v>
      </c>
      <c r="CP7" s="46">
        <v>5</v>
      </c>
      <c r="CQ7" s="46">
        <v>4.7</v>
      </c>
      <c r="CR7" s="46">
        <v>7.3</v>
      </c>
      <c r="CS7" s="45">
        <v>12</v>
      </c>
      <c r="CT7" s="45">
        <v>155.19999999999999</v>
      </c>
      <c r="CU7" s="45">
        <v>54.5</v>
      </c>
      <c r="CV7" s="45">
        <v>52.7</v>
      </c>
      <c r="CW7" s="45">
        <v>53.9</v>
      </c>
      <c r="CX7" s="45">
        <v>48.1</v>
      </c>
      <c r="CY7" s="45">
        <v>52.3</v>
      </c>
      <c r="CZ7" s="45">
        <v>89.2</v>
      </c>
      <c r="DA7" s="45">
        <v>158.30000000000001</v>
      </c>
      <c r="DB7" s="45">
        <v>55.4</v>
      </c>
      <c r="DC7" s="45">
        <v>52.6</v>
      </c>
      <c r="DD7" s="45">
        <v>54.4</v>
      </c>
      <c r="DE7" s="45">
        <v>50.4</v>
      </c>
      <c r="DF7" s="45">
        <v>53.3</v>
      </c>
      <c r="DG7" s="45">
        <v>5</v>
      </c>
      <c r="DH7" s="45">
        <v>4.7</v>
      </c>
      <c r="DI7" s="45">
        <v>9.3000000000000007</v>
      </c>
      <c r="DJ7" s="45">
        <v>88</v>
      </c>
      <c r="DK7" s="45">
        <v>86</v>
      </c>
      <c r="DL7" s="45">
        <v>88</v>
      </c>
      <c r="DM7" s="45">
        <v>8.6</v>
      </c>
      <c r="DN7" s="45">
        <v>9</v>
      </c>
      <c r="DO7" s="45">
        <v>9</v>
      </c>
      <c r="DP7" s="45">
        <v>4</v>
      </c>
      <c r="DQ7" s="45" t="s">
        <v>121</v>
      </c>
      <c r="DS7" s="45">
        <v>53</v>
      </c>
      <c r="DT7" s="45">
        <v>65</v>
      </c>
      <c r="DV7" s="45" t="s">
        <v>125</v>
      </c>
      <c r="DW7" s="45" t="s">
        <v>128</v>
      </c>
      <c r="DX7" s="45">
        <v>21</v>
      </c>
      <c r="DY7" s="45">
        <v>8</v>
      </c>
      <c r="DZ7" s="42" t="str">
        <f t="shared" si="8"/>
        <v>My B F F</v>
      </c>
      <c r="EA7" s="62">
        <f t="shared" si="9"/>
        <v>48.440366972477065</v>
      </c>
      <c r="EB7" s="63">
        <f t="shared" si="0"/>
        <v>73.487805302647843</v>
      </c>
      <c r="EC7" s="64">
        <f t="shared" si="1"/>
        <v>25.047438330170777</v>
      </c>
      <c r="ED7" s="63">
        <f t="shared" si="10"/>
        <v>27.442827442827451</v>
      </c>
      <c r="EE7" s="65">
        <f t="shared" si="2"/>
        <v>100.93063274547529</v>
      </c>
      <c r="EF7" s="52">
        <f t="shared" si="3"/>
        <v>54.5</v>
      </c>
      <c r="EG7" s="54">
        <f t="shared" si="11"/>
        <v>52.7</v>
      </c>
      <c r="EH7" s="24">
        <f t="shared" si="4"/>
        <v>53.886491557223266</v>
      </c>
      <c r="EI7" s="59">
        <f t="shared" si="5"/>
        <v>48.099999999999987</v>
      </c>
      <c r="EJ7" s="24">
        <f t="shared" si="12"/>
        <v>50.993245778611623</v>
      </c>
      <c r="EK7" s="54">
        <f t="shared" si="13"/>
        <v>52.439868667917445</v>
      </c>
      <c r="EL7" s="25">
        <f t="shared" si="6"/>
        <v>101.98649155722325</v>
      </c>
      <c r="EM7" s="60">
        <f t="shared" si="14"/>
        <v>0.52836891174933964</v>
      </c>
      <c r="EN7" s="67" t="str">
        <f t="shared" si="7"/>
        <v>P</v>
      </c>
    </row>
    <row r="8" spans="1:145" s="45" customFormat="1" x14ac:dyDescent="0.25">
      <c r="A8" s="44">
        <v>41878</v>
      </c>
      <c r="B8" s="45" t="s">
        <v>125</v>
      </c>
      <c r="C8" s="45">
        <v>2</v>
      </c>
      <c r="D8" s="45">
        <v>8</v>
      </c>
      <c r="E8" s="45" t="s">
        <v>116</v>
      </c>
      <c r="F8" s="45" t="s">
        <v>126</v>
      </c>
      <c r="G8" s="45">
        <v>89</v>
      </c>
      <c r="H8" s="45">
        <v>8</v>
      </c>
      <c r="J8" s="45">
        <v>6</v>
      </c>
      <c r="K8" s="45" t="s">
        <v>134</v>
      </c>
      <c r="L8" s="45">
        <v>21</v>
      </c>
      <c r="M8" s="45">
        <v>1</v>
      </c>
      <c r="N8" s="45">
        <v>8</v>
      </c>
      <c r="O8" s="45" t="s">
        <v>116</v>
      </c>
      <c r="P8" s="45" t="s">
        <v>117</v>
      </c>
      <c r="Q8" s="45">
        <v>4</v>
      </c>
      <c r="R8" s="45">
        <v>7</v>
      </c>
      <c r="S8" s="45">
        <v>18</v>
      </c>
      <c r="T8" s="45">
        <v>2.5</v>
      </c>
      <c r="U8" s="45">
        <v>3</v>
      </c>
      <c r="V8" s="31">
        <v>3</v>
      </c>
      <c r="W8" s="45">
        <v>3</v>
      </c>
      <c r="X8" s="45">
        <v>2</v>
      </c>
      <c r="Y8" s="45">
        <v>3</v>
      </c>
      <c r="Z8" s="45">
        <v>7</v>
      </c>
      <c r="AA8" s="45">
        <v>3</v>
      </c>
      <c r="AB8" s="45">
        <v>7</v>
      </c>
      <c r="AC8" s="45">
        <v>3</v>
      </c>
      <c r="AD8" s="45">
        <v>4</v>
      </c>
      <c r="AE8" s="45">
        <v>3</v>
      </c>
      <c r="AF8" s="45">
        <v>3</v>
      </c>
      <c r="AG8" s="45">
        <v>1</v>
      </c>
      <c r="AH8" s="45">
        <v>3</v>
      </c>
      <c r="AI8" s="45">
        <v>1</v>
      </c>
      <c r="AJ8" s="45">
        <v>3</v>
      </c>
      <c r="AK8" s="45">
        <v>3</v>
      </c>
      <c r="AL8" s="45">
        <v>7</v>
      </c>
      <c r="AM8" s="45">
        <v>3</v>
      </c>
      <c r="AN8" s="45">
        <v>3</v>
      </c>
      <c r="AO8" s="45">
        <v>3</v>
      </c>
      <c r="AP8" s="45">
        <v>3</v>
      </c>
      <c r="AQ8" s="45">
        <v>3</v>
      </c>
      <c r="AR8" s="45">
        <v>3</v>
      </c>
      <c r="AS8" s="45">
        <v>6.4</v>
      </c>
      <c r="AT8" s="45">
        <v>6.4</v>
      </c>
      <c r="AU8" s="45">
        <v>1</v>
      </c>
      <c r="AV8" s="45">
        <v>1.9</v>
      </c>
      <c r="AW8" s="45">
        <v>4.8</v>
      </c>
      <c r="AX8" s="45">
        <v>1.9</v>
      </c>
      <c r="AY8" s="45">
        <v>0.7</v>
      </c>
      <c r="AZ8" s="45">
        <v>6.6</v>
      </c>
      <c r="BA8" s="45">
        <v>3</v>
      </c>
      <c r="BB8" s="45">
        <v>3</v>
      </c>
      <c r="BC8" s="45">
        <v>3</v>
      </c>
      <c r="BD8" s="45">
        <v>3</v>
      </c>
      <c r="BE8" s="45">
        <v>6</v>
      </c>
      <c r="BF8" s="45">
        <v>-8.9</v>
      </c>
      <c r="BH8" s="45">
        <v>68</v>
      </c>
      <c r="BI8" s="45" t="s">
        <v>113</v>
      </c>
      <c r="BJ8" s="31" t="s">
        <v>118</v>
      </c>
      <c r="BK8" s="45">
        <v>7</v>
      </c>
      <c r="BL8" s="45">
        <v>7</v>
      </c>
      <c r="BM8" s="45">
        <v>4</v>
      </c>
      <c r="BN8" s="45">
        <v>3</v>
      </c>
      <c r="BO8" s="45">
        <v>3</v>
      </c>
      <c r="BP8" s="45">
        <v>3</v>
      </c>
      <c r="BQ8" s="45">
        <v>4</v>
      </c>
      <c r="BR8" s="45">
        <v>3</v>
      </c>
      <c r="BS8" s="45">
        <v>3</v>
      </c>
      <c r="BT8" s="45">
        <v>6</v>
      </c>
      <c r="CC8" s="45" t="s">
        <v>119</v>
      </c>
      <c r="CD8" s="45">
        <v>6</v>
      </c>
      <c r="CE8" s="45">
        <v>89</v>
      </c>
      <c r="CF8" s="45">
        <v>67</v>
      </c>
      <c r="CG8" s="45">
        <v>75</v>
      </c>
      <c r="CH8" s="45">
        <v>19</v>
      </c>
      <c r="CI8" s="45">
        <v>47.7</v>
      </c>
      <c r="CJ8" s="45">
        <v>72.8</v>
      </c>
      <c r="CK8" s="45">
        <v>99</v>
      </c>
      <c r="CL8" s="45">
        <v>9</v>
      </c>
      <c r="CM8" s="45">
        <v>8</v>
      </c>
      <c r="CN8" s="45">
        <v>6</v>
      </c>
      <c r="CO8" s="45">
        <v>4</v>
      </c>
      <c r="CP8" s="45">
        <v>7.6</v>
      </c>
      <c r="CQ8" s="45">
        <v>5.2</v>
      </c>
      <c r="CR8" s="45">
        <v>2.8</v>
      </c>
      <c r="CS8" s="45">
        <v>4.5</v>
      </c>
      <c r="CT8" s="45">
        <v>158</v>
      </c>
      <c r="CU8" s="45">
        <v>54</v>
      </c>
      <c r="CV8" s="45">
        <v>53.4</v>
      </c>
      <c r="CW8" s="45">
        <v>53.8</v>
      </c>
      <c r="CX8" s="45">
        <v>50.6</v>
      </c>
      <c r="CY8" s="45">
        <v>53</v>
      </c>
      <c r="CZ8" s="45">
        <v>94.1</v>
      </c>
      <c r="DA8" s="45">
        <v>158.30000000000001</v>
      </c>
      <c r="DB8" s="45">
        <v>55.4</v>
      </c>
      <c r="DC8" s="45">
        <v>52.6</v>
      </c>
      <c r="DD8" s="45">
        <v>54.4</v>
      </c>
      <c r="DE8" s="45">
        <v>50.4</v>
      </c>
      <c r="DF8" s="45">
        <v>53.3</v>
      </c>
      <c r="DG8" s="45">
        <v>7.6</v>
      </c>
      <c r="DH8" s="45">
        <v>5.2</v>
      </c>
      <c r="DI8" s="45">
        <v>1.8</v>
      </c>
      <c r="DJ8" s="45">
        <v>89</v>
      </c>
      <c r="DK8" s="45">
        <v>87</v>
      </c>
      <c r="DL8" s="45">
        <v>88</v>
      </c>
      <c r="DM8" s="45">
        <v>2.2000000000000002</v>
      </c>
      <c r="DN8" s="45">
        <v>3</v>
      </c>
      <c r="DO8" s="45">
        <v>0</v>
      </c>
      <c r="DP8" s="45">
        <v>6</v>
      </c>
      <c r="DQ8" s="45" t="s">
        <v>121</v>
      </c>
      <c r="DS8" s="45">
        <v>72</v>
      </c>
      <c r="DT8" s="45">
        <v>78</v>
      </c>
      <c r="DU8" s="45">
        <v>-1</v>
      </c>
      <c r="DV8" s="45" t="s">
        <v>125</v>
      </c>
      <c r="DW8" s="45" t="s">
        <v>128</v>
      </c>
      <c r="DX8" s="45">
        <v>21</v>
      </c>
      <c r="DY8" s="45">
        <v>4</v>
      </c>
      <c r="DZ8" s="42" t="str">
        <f t="shared" si="8"/>
        <v>Sahha</v>
      </c>
      <c r="EA8" s="62">
        <f t="shared" si="9"/>
        <v>48.888888888888886</v>
      </c>
      <c r="EB8" s="63">
        <f t="shared" si="0"/>
        <v>73.607990012484393</v>
      </c>
      <c r="EC8" s="64">
        <f t="shared" si="1"/>
        <v>24.719101123595507</v>
      </c>
      <c r="ED8" s="63">
        <f t="shared" si="10"/>
        <v>26.086956521739125</v>
      </c>
      <c r="EE8" s="65">
        <f t="shared" si="2"/>
        <v>99.694946534223519</v>
      </c>
      <c r="EF8" s="52">
        <f t="shared" si="3"/>
        <v>54</v>
      </c>
      <c r="EG8" s="54">
        <f t="shared" si="11"/>
        <v>53.4</v>
      </c>
      <c r="EH8" s="24">
        <f t="shared" si="4"/>
        <v>53.798507462686565</v>
      </c>
      <c r="EI8" s="59">
        <f t="shared" si="5"/>
        <v>50.600000000000009</v>
      </c>
      <c r="EJ8" s="24">
        <f t="shared" si="12"/>
        <v>52.19925373134329</v>
      </c>
      <c r="EK8" s="54">
        <f t="shared" si="13"/>
        <v>52.998880597014931</v>
      </c>
      <c r="EL8" s="25">
        <f t="shared" si="6"/>
        <v>104.39850746268658</v>
      </c>
      <c r="EM8" s="60">
        <f t="shared" si="14"/>
        <v>0.51531874133272326</v>
      </c>
      <c r="EN8" s="67" t="str">
        <f t="shared" si="7"/>
        <v>S</v>
      </c>
    </row>
    <row r="9" spans="1:145" s="45" customFormat="1" x14ac:dyDescent="0.25">
      <c r="A9" s="44">
        <v>41878</v>
      </c>
      <c r="B9" s="45" t="s">
        <v>125</v>
      </c>
      <c r="C9" s="45">
        <v>2</v>
      </c>
      <c r="D9" s="45">
        <v>8</v>
      </c>
      <c r="E9" s="45" t="s">
        <v>116</v>
      </c>
      <c r="F9" s="45" t="s">
        <v>126</v>
      </c>
      <c r="G9" s="45">
        <v>89</v>
      </c>
      <c r="H9" s="45">
        <v>8</v>
      </c>
      <c r="J9" s="45">
        <v>7</v>
      </c>
      <c r="K9" s="45" t="s">
        <v>135</v>
      </c>
      <c r="L9" s="45">
        <v>38</v>
      </c>
      <c r="M9" s="45">
        <v>1</v>
      </c>
      <c r="N9" s="45">
        <v>8</v>
      </c>
      <c r="O9" s="45" t="s">
        <v>116</v>
      </c>
      <c r="P9" s="45" t="s">
        <v>117</v>
      </c>
      <c r="Q9" s="45">
        <v>2</v>
      </c>
      <c r="R9" s="45">
        <v>1</v>
      </c>
      <c r="S9" s="45">
        <v>8</v>
      </c>
      <c r="T9" s="45">
        <v>7</v>
      </c>
      <c r="U9" s="45">
        <v>5</v>
      </c>
      <c r="V9" s="31">
        <v>5</v>
      </c>
      <c r="W9" s="45">
        <v>5</v>
      </c>
      <c r="X9" s="45">
        <v>4</v>
      </c>
      <c r="Y9" s="45">
        <v>4</v>
      </c>
      <c r="Z9" s="45">
        <v>5</v>
      </c>
      <c r="AA9" s="45">
        <v>4</v>
      </c>
      <c r="AB9" s="45">
        <v>4</v>
      </c>
      <c r="AC9" s="45">
        <v>4</v>
      </c>
      <c r="AD9" s="45">
        <v>6</v>
      </c>
      <c r="AE9" s="45">
        <v>4</v>
      </c>
      <c r="AF9" s="45">
        <v>2</v>
      </c>
      <c r="AG9" s="45">
        <v>2</v>
      </c>
      <c r="AH9" s="45">
        <v>2</v>
      </c>
      <c r="AI9" s="45">
        <v>2</v>
      </c>
      <c r="AJ9" s="45">
        <v>2</v>
      </c>
      <c r="AK9" s="45">
        <v>2</v>
      </c>
      <c r="AL9" s="45">
        <v>4</v>
      </c>
      <c r="AM9" s="45">
        <v>4</v>
      </c>
      <c r="AN9" s="45">
        <v>6</v>
      </c>
      <c r="AO9" s="45">
        <v>5</v>
      </c>
      <c r="AP9" s="45">
        <v>4</v>
      </c>
      <c r="AQ9" s="45">
        <v>5</v>
      </c>
      <c r="AR9" s="45">
        <v>6</v>
      </c>
      <c r="AS9" s="45">
        <v>4.4000000000000004</v>
      </c>
      <c r="AT9" s="45">
        <v>10.3</v>
      </c>
      <c r="AU9" s="45">
        <v>2.2000000000000002</v>
      </c>
      <c r="AV9" s="45">
        <v>3.6</v>
      </c>
      <c r="AW9" s="45">
        <v>8</v>
      </c>
      <c r="AX9" s="45">
        <v>4.0999999999999996</v>
      </c>
      <c r="AY9" s="45">
        <v>1.2</v>
      </c>
      <c r="AZ9" s="45">
        <v>17.3</v>
      </c>
      <c r="BA9" s="45">
        <v>5</v>
      </c>
      <c r="BB9" s="45">
        <v>5</v>
      </c>
      <c r="BC9" s="45">
        <v>4</v>
      </c>
      <c r="BD9" s="45">
        <v>4</v>
      </c>
      <c r="BE9" s="45">
        <v>9</v>
      </c>
      <c r="BF9" s="45">
        <v>-3.8</v>
      </c>
      <c r="BH9" s="45">
        <v>68.3</v>
      </c>
      <c r="BI9" s="45" t="s">
        <v>116</v>
      </c>
      <c r="BJ9" s="31" t="s">
        <v>112</v>
      </c>
      <c r="BK9" s="45">
        <v>5</v>
      </c>
      <c r="BL9" s="45">
        <v>4</v>
      </c>
      <c r="BM9" s="45">
        <v>6</v>
      </c>
      <c r="BN9" s="45">
        <v>4</v>
      </c>
      <c r="BO9" s="45">
        <v>5</v>
      </c>
      <c r="BP9" s="45">
        <v>5</v>
      </c>
      <c r="BQ9" s="45">
        <v>6</v>
      </c>
      <c r="BR9" s="45">
        <v>4</v>
      </c>
      <c r="BS9" s="45">
        <v>4</v>
      </c>
      <c r="BT9" s="45">
        <v>2.5</v>
      </c>
      <c r="CC9" s="45" t="s">
        <v>119</v>
      </c>
      <c r="CD9" s="45">
        <v>4</v>
      </c>
      <c r="CE9" s="45">
        <v>93</v>
      </c>
      <c r="CF9" s="45">
        <v>65</v>
      </c>
      <c r="CG9" s="45">
        <v>69</v>
      </c>
      <c r="CH9" s="45">
        <v>13</v>
      </c>
      <c r="CI9" s="45">
        <v>48.6</v>
      </c>
      <c r="CJ9" s="45">
        <v>73.3</v>
      </c>
      <c r="CK9" s="45">
        <v>98.6</v>
      </c>
      <c r="CL9" s="46">
        <v>1</v>
      </c>
      <c r="CM9" s="46">
        <v>3</v>
      </c>
      <c r="CN9" s="46">
        <v>4</v>
      </c>
      <c r="CO9" s="46">
        <v>6</v>
      </c>
      <c r="CP9" s="46">
        <v>0</v>
      </c>
      <c r="CQ9" s="46">
        <v>1.1000000000000001</v>
      </c>
      <c r="CR9" s="46">
        <v>2.5</v>
      </c>
      <c r="CS9" s="45">
        <v>8.4</v>
      </c>
      <c r="CT9" s="45">
        <v>157.19999999999999</v>
      </c>
      <c r="CU9" s="45">
        <v>54.3</v>
      </c>
      <c r="CV9" s="45">
        <v>53.1</v>
      </c>
      <c r="CW9" s="45">
        <v>53.9</v>
      </c>
      <c r="CX9" s="45">
        <v>49.8</v>
      </c>
      <c r="CY9" s="45">
        <v>52.8</v>
      </c>
      <c r="CZ9" s="45">
        <v>92.3</v>
      </c>
      <c r="DA9" s="45">
        <v>159.9</v>
      </c>
      <c r="DB9" s="45">
        <v>54.3</v>
      </c>
      <c r="DC9" s="45">
        <v>53.4</v>
      </c>
      <c r="DD9" s="45">
        <v>54</v>
      </c>
      <c r="DE9" s="45">
        <v>52.2</v>
      </c>
      <c r="DF9" s="45">
        <v>53.6</v>
      </c>
      <c r="DG9" s="45">
        <v>5.9</v>
      </c>
      <c r="DH9" s="45">
        <v>4.4000000000000004</v>
      </c>
      <c r="DI9" s="45">
        <v>3.1</v>
      </c>
      <c r="DJ9" s="45">
        <v>88</v>
      </c>
      <c r="DK9" s="45">
        <v>87</v>
      </c>
      <c r="DL9" s="45">
        <v>88</v>
      </c>
      <c r="DM9" s="45">
        <v>4.3</v>
      </c>
      <c r="DN9" s="45">
        <v>5</v>
      </c>
      <c r="DO9" s="45">
        <v>34</v>
      </c>
      <c r="DP9" s="45">
        <v>2</v>
      </c>
      <c r="DQ9" s="45" t="s">
        <v>124</v>
      </c>
      <c r="DS9" s="45">
        <v>73</v>
      </c>
      <c r="DT9" s="45">
        <v>75</v>
      </c>
      <c r="DU9" s="45">
        <v>2</v>
      </c>
      <c r="DV9" s="45" t="s">
        <v>125</v>
      </c>
      <c r="DW9" s="45" t="s">
        <v>136</v>
      </c>
      <c r="DX9" s="45">
        <v>38</v>
      </c>
      <c r="DY9" s="45">
        <v>3</v>
      </c>
      <c r="DZ9" s="42" t="str">
        <f t="shared" si="8"/>
        <v>Silk In Silver</v>
      </c>
      <c r="EA9" s="62">
        <f t="shared" si="9"/>
        <v>48.618784530386741</v>
      </c>
      <c r="EB9" s="63">
        <f t="shared" si="0"/>
        <v>73.47754159253364</v>
      </c>
      <c r="EC9" s="64">
        <f t="shared" si="1"/>
        <v>24.8587570621469</v>
      </c>
      <c r="ED9" s="63">
        <f t="shared" si="10"/>
        <v>26.506024096385545</v>
      </c>
      <c r="EE9" s="65">
        <f t="shared" si="2"/>
        <v>99.983565688919185</v>
      </c>
      <c r="EF9" s="52">
        <f t="shared" si="3"/>
        <v>54.3</v>
      </c>
      <c r="EG9" s="54">
        <f t="shared" si="11"/>
        <v>53.099999999999987</v>
      </c>
      <c r="EH9" s="24">
        <f t="shared" si="4"/>
        <v>53.894018691588776</v>
      </c>
      <c r="EI9" s="59">
        <f t="shared" si="5"/>
        <v>49.8</v>
      </c>
      <c r="EJ9" s="24">
        <f t="shared" si="12"/>
        <v>51.84700934579439</v>
      </c>
      <c r="EK9" s="54">
        <f t="shared" si="13"/>
        <v>52.87051401869158</v>
      </c>
      <c r="EL9" s="25">
        <f t="shared" si="6"/>
        <v>103.69401869158878</v>
      </c>
      <c r="EM9" s="60">
        <f t="shared" si="14"/>
        <v>0.51974086231417738</v>
      </c>
      <c r="EN9" s="67" t="str">
        <f t="shared" si="7"/>
        <v>EP</v>
      </c>
    </row>
    <row r="10" spans="1:145" s="45" customFormat="1" x14ac:dyDescent="0.25">
      <c r="A10" s="44">
        <v>41878</v>
      </c>
      <c r="B10" s="45" t="s">
        <v>125</v>
      </c>
      <c r="C10" s="45">
        <v>2</v>
      </c>
      <c r="D10" s="45">
        <v>8</v>
      </c>
      <c r="E10" s="45" t="s">
        <v>116</v>
      </c>
      <c r="F10" s="45" t="s">
        <v>126</v>
      </c>
      <c r="G10" s="45">
        <v>89</v>
      </c>
      <c r="H10" s="45">
        <v>8</v>
      </c>
      <c r="J10" s="45">
        <v>8</v>
      </c>
      <c r="K10" s="45" t="s">
        <v>137</v>
      </c>
      <c r="L10" s="45">
        <v>48</v>
      </c>
      <c r="M10" s="45">
        <v>5</v>
      </c>
      <c r="N10" s="45">
        <v>8</v>
      </c>
      <c r="O10" s="45" t="s">
        <v>116</v>
      </c>
      <c r="P10" s="45" t="s">
        <v>117</v>
      </c>
      <c r="Q10" s="45">
        <v>1</v>
      </c>
      <c r="R10" s="45">
        <v>4</v>
      </c>
      <c r="S10" s="45">
        <v>18.5</v>
      </c>
      <c r="T10" s="45">
        <v>2.5</v>
      </c>
      <c r="U10" s="45">
        <v>2</v>
      </c>
      <c r="V10" s="31">
        <v>1</v>
      </c>
      <c r="W10" s="45">
        <v>2</v>
      </c>
      <c r="X10" s="45">
        <v>1</v>
      </c>
      <c r="Y10" s="45">
        <v>1</v>
      </c>
      <c r="Z10" s="45">
        <v>8</v>
      </c>
      <c r="AA10" s="45">
        <v>1</v>
      </c>
      <c r="AB10" s="45">
        <v>8</v>
      </c>
      <c r="AC10" s="45">
        <v>1</v>
      </c>
      <c r="AD10" s="45">
        <v>3</v>
      </c>
      <c r="AE10" s="45">
        <v>1</v>
      </c>
      <c r="AF10" s="45">
        <v>1</v>
      </c>
      <c r="AG10" s="45">
        <v>3</v>
      </c>
      <c r="AH10" s="45">
        <v>1</v>
      </c>
      <c r="AI10" s="45">
        <v>3</v>
      </c>
      <c r="AJ10" s="45">
        <v>1</v>
      </c>
      <c r="AK10" s="45">
        <v>1</v>
      </c>
      <c r="AL10" s="45">
        <v>8</v>
      </c>
      <c r="AM10" s="45">
        <v>1</v>
      </c>
      <c r="AN10" s="45">
        <v>5</v>
      </c>
      <c r="AO10" s="45">
        <v>1</v>
      </c>
      <c r="AP10" s="45">
        <v>1</v>
      </c>
      <c r="AQ10" s="45">
        <v>1</v>
      </c>
      <c r="AR10" s="45">
        <v>1</v>
      </c>
      <c r="AS10" s="45">
        <v>14.8</v>
      </c>
      <c r="AT10" s="45">
        <v>0</v>
      </c>
      <c r="AU10" s="45">
        <v>1.7</v>
      </c>
      <c r="AV10" s="45">
        <v>0</v>
      </c>
      <c r="AW10" s="45">
        <v>0</v>
      </c>
      <c r="AX10" s="45">
        <v>0</v>
      </c>
      <c r="AY10" s="45">
        <v>0</v>
      </c>
      <c r="AZ10" s="45">
        <v>0</v>
      </c>
      <c r="BA10" s="45">
        <v>1</v>
      </c>
      <c r="BB10" s="45">
        <v>1</v>
      </c>
      <c r="BC10" s="45">
        <v>1</v>
      </c>
      <c r="BD10" s="45">
        <v>1</v>
      </c>
      <c r="BE10" s="45">
        <v>2</v>
      </c>
      <c r="BF10" s="45">
        <v>-21.5</v>
      </c>
      <c r="BG10" s="45">
        <v>-1</v>
      </c>
      <c r="BH10" s="45">
        <v>66.7</v>
      </c>
      <c r="BI10" s="45" t="s">
        <v>122</v>
      </c>
      <c r="BJ10" s="31" t="s">
        <v>118</v>
      </c>
      <c r="BK10" s="45">
        <v>8</v>
      </c>
      <c r="BL10" s="45">
        <v>8</v>
      </c>
      <c r="BM10" s="45">
        <v>3</v>
      </c>
      <c r="BN10" s="45">
        <v>1</v>
      </c>
      <c r="BO10" s="45">
        <v>1</v>
      </c>
      <c r="BP10" s="45">
        <v>2</v>
      </c>
      <c r="BQ10" s="45">
        <v>5</v>
      </c>
      <c r="BR10" s="45">
        <v>1</v>
      </c>
      <c r="BS10" s="45">
        <v>1</v>
      </c>
      <c r="BT10" s="45">
        <v>6</v>
      </c>
      <c r="CC10" s="45" t="s">
        <v>119</v>
      </c>
      <c r="CD10" s="45">
        <v>6</v>
      </c>
      <c r="CE10" s="45">
        <v>85</v>
      </c>
      <c r="CF10" s="45">
        <v>66</v>
      </c>
      <c r="CG10" s="45">
        <v>65</v>
      </c>
      <c r="CH10" s="45">
        <v>-1</v>
      </c>
      <c r="CI10" s="45">
        <v>49.7</v>
      </c>
      <c r="CJ10" s="45">
        <v>73.900000000000006</v>
      </c>
      <c r="CK10" s="45">
        <v>98.2</v>
      </c>
      <c r="CL10" s="46">
        <v>5</v>
      </c>
      <c r="CM10" s="46">
        <v>5</v>
      </c>
      <c r="CN10" s="46">
        <v>5</v>
      </c>
      <c r="CO10" s="46">
        <v>4</v>
      </c>
      <c r="CP10" s="45">
        <v>6.1</v>
      </c>
      <c r="CQ10" s="45">
        <v>6.5</v>
      </c>
      <c r="CR10" s="45">
        <v>10</v>
      </c>
      <c r="CS10" s="45">
        <v>9.5</v>
      </c>
      <c r="CT10" s="45">
        <v>159.80000000000001</v>
      </c>
      <c r="CU10" s="45">
        <v>52.1</v>
      </c>
      <c r="CV10" s="45">
        <v>54.4</v>
      </c>
      <c r="CW10" s="45">
        <v>52.9</v>
      </c>
      <c r="CX10" s="45">
        <v>53.3</v>
      </c>
      <c r="CY10" s="45">
        <v>53</v>
      </c>
      <c r="CZ10" s="45">
        <v>100.8</v>
      </c>
      <c r="DA10" s="45">
        <v>162</v>
      </c>
      <c r="DB10" s="45">
        <v>53.1</v>
      </c>
      <c r="DC10" s="45">
        <v>54.6</v>
      </c>
      <c r="DD10" s="45">
        <v>53.6</v>
      </c>
      <c r="DE10" s="45">
        <v>54.3</v>
      </c>
      <c r="DF10" s="45">
        <v>53.8</v>
      </c>
      <c r="DG10" s="45">
        <v>18.600000000000001</v>
      </c>
      <c r="DH10" s="45">
        <v>13.5</v>
      </c>
      <c r="DI10" s="45">
        <v>1.7</v>
      </c>
      <c r="DJ10" s="45">
        <v>89</v>
      </c>
      <c r="DK10" s="45">
        <v>88</v>
      </c>
      <c r="DL10" s="45">
        <v>89</v>
      </c>
      <c r="DM10" s="45">
        <v>0</v>
      </c>
      <c r="DN10" s="45">
        <v>1</v>
      </c>
      <c r="DO10" s="45">
        <v>0</v>
      </c>
      <c r="DP10" s="45">
        <v>7</v>
      </c>
      <c r="DQ10" s="45" t="s">
        <v>121</v>
      </c>
      <c r="DS10" s="45">
        <v>65</v>
      </c>
      <c r="DT10" s="45">
        <v>74</v>
      </c>
      <c r="DV10" s="45" t="s">
        <v>138</v>
      </c>
      <c r="DW10" s="45" t="s">
        <v>139</v>
      </c>
      <c r="DX10" s="45">
        <v>48</v>
      </c>
      <c r="DY10" s="45">
        <v>7</v>
      </c>
      <c r="DZ10" s="42" t="str">
        <f t="shared" si="8"/>
        <v>Astuzia</v>
      </c>
      <c r="EA10" s="62">
        <f t="shared" si="9"/>
        <v>50.671785028790786</v>
      </c>
      <c r="EB10" s="63">
        <f t="shared" si="0"/>
        <v>74.936490911143721</v>
      </c>
      <c r="EC10" s="64">
        <f t="shared" si="1"/>
        <v>24.264705882352935</v>
      </c>
      <c r="ED10" s="63">
        <f t="shared" si="10"/>
        <v>24.765478424015015</v>
      </c>
      <c r="EE10" s="65">
        <f t="shared" si="2"/>
        <v>99.701969335158736</v>
      </c>
      <c r="EF10" s="52">
        <f t="shared" si="3"/>
        <v>52.1</v>
      </c>
      <c r="EG10" s="54">
        <f t="shared" si="11"/>
        <v>54.400000000000013</v>
      </c>
      <c r="EH10" s="24">
        <f t="shared" si="4"/>
        <v>52.844748290863897</v>
      </c>
      <c r="EI10" s="59">
        <f t="shared" si="5"/>
        <v>53.29999999999999</v>
      </c>
      <c r="EJ10" s="24">
        <f t="shared" si="12"/>
        <v>53.072374145431944</v>
      </c>
      <c r="EK10" s="54">
        <f t="shared" si="13"/>
        <v>52.958561218147921</v>
      </c>
      <c r="EL10" s="25">
        <f t="shared" si="6"/>
        <v>106.14474829086389</v>
      </c>
      <c r="EM10" s="60">
        <f t="shared" si="14"/>
        <v>0.49785551467940464</v>
      </c>
      <c r="EN10" s="67" t="str">
        <f t="shared" si="7"/>
        <v>S</v>
      </c>
    </row>
    <row r="11" spans="1:145" s="45" customFormat="1" x14ac:dyDescent="0.25">
      <c r="A11" s="44"/>
      <c r="V11" s="31"/>
      <c r="BJ11" s="27"/>
      <c r="CL11" s="46"/>
      <c r="CM11" s="46"/>
      <c r="CN11" s="46"/>
      <c r="CO11" s="46"/>
      <c r="DZ11" s="42"/>
      <c r="EA11" s="53" t="e">
        <f t="shared" ref="EA11:EA17" si="15">2640/CU11</f>
        <v>#DIV/0!</v>
      </c>
      <c r="EB11" s="24" t="e">
        <f t="shared" ref="EB11:EB17" si="16">(1320/CV11)+EA11</f>
        <v>#DIV/0!</v>
      </c>
      <c r="EC11" s="54" t="e">
        <f t="shared" ref="EC11:EC17" si="17">EB11-EA11</f>
        <v>#DIV/0!</v>
      </c>
      <c r="ED11" s="24" t="e">
        <f t="shared" ref="ED11:ED17" si="18">EE11-EB11</f>
        <v>#DIV/0!</v>
      </c>
      <c r="EE11" s="57" t="e">
        <f t="shared" ref="EE11:EE17" si="19">(1320/CX11)+EB11</f>
        <v>#DIV/0!</v>
      </c>
      <c r="EF11" s="52" t="e">
        <f t="shared" ref="EF11:EF17" si="20">2640/EA11</f>
        <v>#DIV/0!</v>
      </c>
      <c r="EG11" s="54" t="e">
        <f t="shared" ref="EG11:EG17" si="21">1320/(EB11-EA11)</f>
        <v>#DIV/0!</v>
      </c>
      <c r="EH11" s="24" t="e">
        <f t="shared" ref="EH11:EH17" si="22">3960/EB11</f>
        <v>#DIV/0!</v>
      </c>
      <c r="EI11" s="59" t="e">
        <f t="shared" ref="EI11:EI17" si="23">1320/(EE11-EB11)</f>
        <v>#DIV/0!</v>
      </c>
      <c r="EJ11" s="24" t="e">
        <f t="shared" ref="EJ11:EJ17" si="24">(EH11+EI11)/2</f>
        <v>#DIV/0!</v>
      </c>
      <c r="EK11" s="54" t="e">
        <f t="shared" ref="EK11:EK17" si="25">(EH11+EJ11)/2</f>
        <v>#DIV/0!</v>
      </c>
      <c r="EL11" s="25" t="e">
        <f t="shared" ref="EL11:EL17" si="26">(EH11+EI11)</f>
        <v>#DIV/0!</v>
      </c>
      <c r="EM11" s="54" t="e">
        <f t="shared" ref="EM11:EM17" si="27">EH11/EL11</f>
        <v>#DIV/0!</v>
      </c>
      <c r="EN11" s="67">
        <f t="shared" ref="EN11:EN17" si="28">BJ11</f>
        <v>0</v>
      </c>
    </row>
    <row r="12" spans="1:145" x14ac:dyDescent="0.25">
      <c r="A12" s="22"/>
      <c r="C12" s="33"/>
      <c r="D12" s="34"/>
      <c r="E12" s="33"/>
      <c r="G12" s="35"/>
      <c r="H12" s="33"/>
      <c r="I12" s="33"/>
      <c r="J12" s="33"/>
      <c r="M12" s="33"/>
      <c r="N12" s="36"/>
      <c r="O12" s="33"/>
      <c r="P12" s="33"/>
      <c r="Q12" s="33"/>
      <c r="R12" s="33"/>
      <c r="S12" s="35"/>
      <c r="T12" s="33"/>
      <c r="U12" s="33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0"/>
      <c r="AT12" s="30"/>
      <c r="AU12" s="30"/>
      <c r="AV12" s="30"/>
      <c r="AW12" s="30"/>
      <c r="AX12" s="30"/>
      <c r="AY12" s="30"/>
      <c r="AZ12" s="30"/>
      <c r="BA12" s="37"/>
      <c r="BB12" s="37"/>
      <c r="BC12" s="37"/>
      <c r="BD12" s="37"/>
      <c r="BE12" s="33"/>
      <c r="BF12" s="30"/>
      <c r="BG12" s="37"/>
      <c r="BH12" s="30"/>
      <c r="BI12" s="33"/>
      <c r="BJ12" s="33"/>
      <c r="BK12" s="37"/>
      <c r="BL12" s="37"/>
      <c r="BM12" s="37"/>
      <c r="BN12" s="37"/>
      <c r="BO12" s="37"/>
      <c r="BP12" s="37"/>
      <c r="BQ12" s="37"/>
      <c r="BR12" s="37"/>
      <c r="BS12" s="37"/>
      <c r="BT12" s="30"/>
      <c r="BU12" s="30"/>
      <c r="BV12" s="37"/>
      <c r="BW12" s="37"/>
      <c r="BX12" s="38"/>
      <c r="BY12" s="39"/>
      <c r="BZ12" s="39"/>
      <c r="CA12" s="39"/>
      <c r="CB12" s="39"/>
      <c r="CC12" s="33"/>
      <c r="CD12" s="33"/>
      <c r="CE12" s="33"/>
      <c r="CF12" s="33"/>
      <c r="CG12" s="33"/>
      <c r="CH12" s="35"/>
      <c r="CI12" s="30"/>
      <c r="CJ12" s="30"/>
      <c r="CK12" s="30"/>
      <c r="CL12" s="37"/>
      <c r="CM12" s="37"/>
      <c r="CN12" s="37"/>
      <c r="CO12" s="37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Z12" s="18"/>
      <c r="EA12" s="53" t="e">
        <f t="shared" si="15"/>
        <v>#DIV/0!</v>
      </c>
      <c r="EB12" s="24" t="e">
        <f t="shared" si="16"/>
        <v>#DIV/0!</v>
      </c>
      <c r="EC12" s="54" t="e">
        <f t="shared" si="17"/>
        <v>#DIV/0!</v>
      </c>
      <c r="ED12" s="24" t="e">
        <f t="shared" si="18"/>
        <v>#DIV/0!</v>
      </c>
      <c r="EE12" s="57" t="e">
        <f t="shared" si="19"/>
        <v>#DIV/0!</v>
      </c>
      <c r="EF12" s="52" t="e">
        <f t="shared" si="20"/>
        <v>#DIV/0!</v>
      </c>
      <c r="EG12" s="54" t="e">
        <f t="shared" si="21"/>
        <v>#DIV/0!</v>
      </c>
      <c r="EH12" s="24" t="e">
        <f t="shared" si="22"/>
        <v>#DIV/0!</v>
      </c>
      <c r="EI12" s="59" t="e">
        <f t="shared" si="23"/>
        <v>#DIV/0!</v>
      </c>
      <c r="EJ12" s="24" t="e">
        <f t="shared" si="24"/>
        <v>#DIV/0!</v>
      </c>
      <c r="EK12" s="54" t="e">
        <f t="shared" si="25"/>
        <v>#DIV/0!</v>
      </c>
      <c r="EL12" s="25" t="e">
        <f t="shared" si="26"/>
        <v>#DIV/0!</v>
      </c>
      <c r="EM12" s="54" t="e">
        <f t="shared" si="27"/>
        <v>#DIV/0!</v>
      </c>
      <c r="EN12" s="67">
        <f t="shared" si="28"/>
        <v>0</v>
      </c>
    </row>
    <row r="13" spans="1:145" s="27" customFormat="1" x14ac:dyDescent="0.25"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42"/>
      <c r="EA13" s="53" t="e">
        <f t="shared" si="15"/>
        <v>#DIV/0!</v>
      </c>
      <c r="EB13" s="24" t="e">
        <f t="shared" si="16"/>
        <v>#DIV/0!</v>
      </c>
      <c r="EC13" s="54" t="e">
        <f t="shared" si="17"/>
        <v>#DIV/0!</v>
      </c>
      <c r="ED13" s="24" t="e">
        <f t="shared" si="18"/>
        <v>#DIV/0!</v>
      </c>
      <c r="EE13" s="57" t="e">
        <f t="shared" si="19"/>
        <v>#DIV/0!</v>
      </c>
      <c r="EF13" s="52" t="e">
        <f t="shared" si="20"/>
        <v>#DIV/0!</v>
      </c>
      <c r="EG13" s="54" t="e">
        <f t="shared" si="21"/>
        <v>#DIV/0!</v>
      </c>
      <c r="EH13" s="24" t="e">
        <f t="shared" si="22"/>
        <v>#DIV/0!</v>
      </c>
      <c r="EI13" s="59" t="e">
        <f t="shared" si="23"/>
        <v>#DIV/0!</v>
      </c>
      <c r="EJ13" s="24" t="e">
        <f t="shared" si="24"/>
        <v>#DIV/0!</v>
      </c>
      <c r="EK13" s="54" t="e">
        <f t="shared" si="25"/>
        <v>#DIV/0!</v>
      </c>
      <c r="EL13" s="25" t="e">
        <f t="shared" si="26"/>
        <v>#DIV/0!</v>
      </c>
      <c r="EM13" s="54" t="e">
        <f t="shared" si="27"/>
        <v>#DIV/0!</v>
      </c>
      <c r="EN13" s="67">
        <f t="shared" si="28"/>
        <v>0</v>
      </c>
    </row>
    <row r="14" spans="1:145" s="27" customFormat="1" x14ac:dyDescent="0.25"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42"/>
      <c r="EA14" s="53" t="e">
        <f t="shared" si="15"/>
        <v>#DIV/0!</v>
      </c>
      <c r="EB14" s="24" t="e">
        <f t="shared" si="16"/>
        <v>#DIV/0!</v>
      </c>
      <c r="EC14" s="54" t="e">
        <f t="shared" si="17"/>
        <v>#DIV/0!</v>
      </c>
      <c r="ED14" s="24" t="e">
        <f t="shared" si="18"/>
        <v>#DIV/0!</v>
      </c>
      <c r="EE14" s="57" t="e">
        <f t="shared" si="19"/>
        <v>#DIV/0!</v>
      </c>
      <c r="EF14" s="52" t="e">
        <f t="shared" si="20"/>
        <v>#DIV/0!</v>
      </c>
      <c r="EG14" s="54" t="e">
        <f t="shared" si="21"/>
        <v>#DIV/0!</v>
      </c>
      <c r="EH14" s="24" t="e">
        <f t="shared" si="22"/>
        <v>#DIV/0!</v>
      </c>
      <c r="EI14" s="59" t="e">
        <f t="shared" si="23"/>
        <v>#DIV/0!</v>
      </c>
      <c r="EJ14" s="24" t="e">
        <f t="shared" si="24"/>
        <v>#DIV/0!</v>
      </c>
      <c r="EK14" s="54" t="e">
        <f t="shared" si="25"/>
        <v>#DIV/0!</v>
      </c>
      <c r="EL14" s="25" t="e">
        <f t="shared" si="26"/>
        <v>#DIV/0!</v>
      </c>
      <c r="EM14" s="54" t="e">
        <f t="shared" si="27"/>
        <v>#DIV/0!</v>
      </c>
      <c r="EN14" s="67">
        <f t="shared" si="28"/>
        <v>0</v>
      </c>
    </row>
    <row r="15" spans="1:145" s="27" customFormat="1" x14ac:dyDescent="0.25">
      <c r="CD15" s="24"/>
      <c r="CE15" s="43"/>
      <c r="CF15" s="43"/>
      <c r="CG15" s="43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42"/>
      <c r="EA15" s="53" t="e">
        <f t="shared" si="15"/>
        <v>#DIV/0!</v>
      </c>
      <c r="EB15" s="24" t="e">
        <f t="shared" si="16"/>
        <v>#DIV/0!</v>
      </c>
      <c r="EC15" s="54" t="e">
        <f t="shared" si="17"/>
        <v>#DIV/0!</v>
      </c>
      <c r="ED15" s="24" t="e">
        <f t="shared" si="18"/>
        <v>#DIV/0!</v>
      </c>
      <c r="EE15" s="57" t="e">
        <f t="shared" si="19"/>
        <v>#DIV/0!</v>
      </c>
      <c r="EF15" s="52" t="e">
        <f t="shared" si="20"/>
        <v>#DIV/0!</v>
      </c>
      <c r="EG15" s="54" t="e">
        <f t="shared" si="21"/>
        <v>#DIV/0!</v>
      </c>
      <c r="EH15" s="24" t="e">
        <f t="shared" si="22"/>
        <v>#DIV/0!</v>
      </c>
      <c r="EI15" s="59" t="e">
        <f t="shared" si="23"/>
        <v>#DIV/0!</v>
      </c>
      <c r="EJ15" s="24" t="e">
        <f t="shared" si="24"/>
        <v>#DIV/0!</v>
      </c>
      <c r="EK15" s="54" t="e">
        <f t="shared" si="25"/>
        <v>#DIV/0!</v>
      </c>
      <c r="EL15" s="25" t="e">
        <f t="shared" si="26"/>
        <v>#DIV/0!</v>
      </c>
      <c r="EM15" s="54" t="e">
        <f t="shared" si="27"/>
        <v>#DIV/0!</v>
      </c>
      <c r="EN15" s="67">
        <f t="shared" si="28"/>
        <v>0</v>
      </c>
    </row>
    <row r="16" spans="1:145" s="27" customFormat="1" x14ac:dyDescent="0.25"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42"/>
      <c r="EA16" s="53" t="e">
        <f t="shared" si="15"/>
        <v>#DIV/0!</v>
      </c>
      <c r="EB16" s="24" t="e">
        <f t="shared" si="16"/>
        <v>#DIV/0!</v>
      </c>
      <c r="EC16" s="54" t="e">
        <f t="shared" si="17"/>
        <v>#DIV/0!</v>
      </c>
      <c r="ED16" s="24" t="e">
        <f t="shared" si="18"/>
        <v>#DIV/0!</v>
      </c>
      <c r="EE16" s="57" t="e">
        <f t="shared" si="19"/>
        <v>#DIV/0!</v>
      </c>
      <c r="EF16" s="52" t="e">
        <f t="shared" si="20"/>
        <v>#DIV/0!</v>
      </c>
      <c r="EG16" s="54" t="e">
        <f t="shared" si="21"/>
        <v>#DIV/0!</v>
      </c>
      <c r="EH16" s="24" t="e">
        <f t="shared" si="22"/>
        <v>#DIV/0!</v>
      </c>
      <c r="EI16" s="59" t="e">
        <f t="shared" si="23"/>
        <v>#DIV/0!</v>
      </c>
      <c r="EJ16" s="24" t="e">
        <f t="shared" si="24"/>
        <v>#DIV/0!</v>
      </c>
      <c r="EK16" s="54" t="e">
        <f t="shared" si="25"/>
        <v>#DIV/0!</v>
      </c>
      <c r="EL16" s="25" t="e">
        <f t="shared" si="26"/>
        <v>#DIV/0!</v>
      </c>
      <c r="EM16" s="54" t="e">
        <f t="shared" si="27"/>
        <v>#DIV/0!</v>
      </c>
      <c r="EN16" s="67">
        <f t="shared" si="28"/>
        <v>0</v>
      </c>
    </row>
    <row r="17" spans="1:144" s="27" customFormat="1" x14ac:dyDescent="0.25"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42"/>
      <c r="EA17" s="53" t="e">
        <f t="shared" si="15"/>
        <v>#DIV/0!</v>
      </c>
      <c r="EB17" s="24" t="e">
        <f t="shared" si="16"/>
        <v>#DIV/0!</v>
      </c>
      <c r="EC17" s="54" t="e">
        <f t="shared" si="17"/>
        <v>#DIV/0!</v>
      </c>
      <c r="ED17" s="24" t="e">
        <f t="shared" si="18"/>
        <v>#DIV/0!</v>
      </c>
      <c r="EE17" s="57" t="e">
        <f t="shared" si="19"/>
        <v>#DIV/0!</v>
      </c>
      <c r="EF17" s="52" t="e">
        <f t="shared" si="20"/>
        <v>#DIV/0!</v>
      </c>
      <c r="EG17" s="54" t="e">
        <f t="shared" si="21"/>
        <v>#DIV/0!</v>
      </c>
      <c r="EH17" s="24" t="e">
        <f t="shared" si="22"/>
        <v>#DIV/0!</v>
      </c>
      <c r="EI17" s="59" t="e">
        <f t="shared" si="23"/>
        <v>#DIV/0!</v>
      </c>
      <c r="EJ17" s="24" t="e">
        <f t="shared" si="24"/>
        <v>#DIV/0!</v>
      </c>
      <c r="EK17" s="54" t="e">
        <f t="shared" si="25"/>
        <v>#DIV/0!</v>
      </c>
      <c r="EL17" s="25" t="e">
        <f t="shared" si="26"/>
        <v>#DIV/0!</v>
      </c>
      <c r="EM17" s="54" t="e">
        <f t="shared" si="27"/>
        <v>#DIV/0!</v>
      </c>
      <c r="EN17" s="67">
        <f t="shared" si="28"/>
        <v>0</v>
      </c>
    </row>
    <row r="18" spans="1:144" s="27" customFormat="1" x14ac:dyDescent="0.25"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42"/>
      <c r="EA18" s="25"/>
      <c r="EB18" s="24"/>
      <c r="EC18" s="24"/>
      <c r="ED18" s="24"/>
      <c r="EE18" s="29"/>
      <c r="EF18" s="25"/>
      <c r="EG18" s="25"/>
      <c r="EH18" s="25"/>
      <c r="EI18" s="25"/>
      <c r="EJ18" s="25"/>
      <c r="EK18" s="25"/>
      <c r="EL18" s="25"/>
      <c r="EM18" s="25"/>
      <c r="EN18" s="26"/>
    </row>
    <row r="19" spans="1:144" s="27" customFormat="1" x14ac:dyDescent="0.25"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42"/>
      <c r="EA19" s="25"/>
      <c r="EB19" s="24"/>
      <c r="EC19" s="24"/>
      <c r="ED19" s="24"/>
      <c r="EE19" s="29"/>
      <c r="EF19" s="25"/>
      <c r="EG19" s="25"/>
      <c r="EH19" s="25"/>
      <c r="EI19" s="25"/>
      <c r="EJ19" s="25"/>
      <c r="EK19" s="25"/>
      <c r="EL19" s="25"/>
      <c r="EM19" s="25"/>
      <c r="EN19" s="26"/>
    </row>
    <row r="20" spans="1:144" x14ac:dyDescent="0.25">
      <c r="A20" s="41"/>
      <c r="B20" s="33"/>
      <c r="C20" s="33"/>
      <c r="D20" s="33"/>
      <c r="E20" s="33"/>
      <c r="F20" s="33"/>
      <c r="G20" s="33"/>
      <c r="H20" s="33"/>
      <c r="I20" s="33"/>
      <c r="J20" s="33"/>
      <c r="K20" s="33" t="s">
        <v>16</v>
      </c>
      <c r="M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2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2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H20"/>
      <c r="EJ20"/>
    </row>
    <row r="21" spans="1:144" x14ac:dyDescent="0.25">
      <c r="A21" s="41"/>
      <c r="B21" s="33"/>
      <c r="C21" s="33"/>
      <c r="D21" s="33"/>
      <c r="E21" s="33"/>
      <c r="F21" s="33"/>
      <c r="G21" s="33"/>
      <c r="H21" s="33"/>
      <c r="I21" s="33"/>
      <c r="J21" s="33"/>
      <c r="K21" s="33"/>
      <c r="M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28" t="s">
        <v>157</v>
      </c>
      <c r="EB21" s="28"/>
      <c r="EH21"/>
      <c r="EJ21"/>
    </row>
    <row r="22" spans="1:144" x14ac:dyDescent="0.25">
      <c r="A22" s="41"/>
      <c r="B22" s="33"/>
      <c r="C22" s="33"/>
      <c r="D22" s="33"/>
      <c r="E22" s="33"/>
      <c r="F22" s="33"/>
      <c r="G22" s="33"/>
      <c r="H22" s="33"/>
      <c r="I22" s="33"/>
      <c r="J22" s="33"/>
      <c r="K22" s="33"/>
      <c r="M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33"/>
      <c r="DT22" s="33"/>
      <c r="DU22" s="33"/>
      <c r="DV22" s="33"/>
      <c r="DW22" s="33"/>
      <c r="DX22" s="33"/>
      <c r="DY22" s="33"/>
      <c r="DZ22" s="33"/>
      <c r="EA22" s="58" t="s">
        <v>119</v>
      </c>
      <c r="EB22" s="58" t="s">
        <v>117</v>
      </c>
      <c r="EH22"/>
      <c r="EJ22"/>
    </row>
    <row r="23" spans="1:144" x14ac:dyDescent="0.25">
      <c r="A23" s="41"/>
      <c r="B23" s="33"/>
      <c r="C23" s="33"/>
      <c r="D23" s="33"/>
      <c r="E23" s="33"/>
      <c r="F23" s="33"/>
      <c r="G23" s="33"/>
      <c r="H23" s="33"/>
      <c r="I23" s="33"/>
      <c r="J23" s="33"/>
      <c r="K23" s="33"/>
      <c r="M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33"/>
      <c r="DT23" s="33"/>
      <c r="DU23" s="33"/>
      <c r="DV23" s="33"/>
      <c r="DW23" s="33"/>
      <c r="DX23" s="33"/>
      <c r="DY23" s="33"/>
      <c r="DZ23" s="33"/>
      <c r="EA23" s="58">
        <v>8</v>
      </c>
      <c r="EB23" s="58">
        <v>1320</v>
      </c>
      <c r="EC23" s="33"/>
      <c r="EH23"/>
      <c r="EJ23"/>
    </row>
    <row r="24" spans="1:144" x14ac:dyDescent="0.25">
      <c r="EA24" s="58">
        <v>8.5</v>
      </c>
      <c r="EB24" s="58">
        <f t="shared" ref="EB24:EB31" si="29">EB23+330</f>
        <v>1650</v>
      </c>
      <c r="EC24" s="33"/>
      <c r="EH24"/>
      <c r="EJ24"/>
    </row>
    <row r="25" spans="1:144" x14ac:dyDescent="0.25">
      <c r="EA25" s="40">
        <v>9</v>
      </c>
      <c r="EB25" s="58">
        <f t="shared" si="29"/>
        <v>1980</v>
      </c>
      <c r="EC25" s="33"/>
      <c r="EH25"/>
      <c r="EJ25"/>
    </row>
    <row r="26" spans="1:144" x14ac:dyDescent="0.25">
      <c r="EA26" s="58">
        <v>9.5</v>
      </c>
      <c r="EB26" s="58">
        <f t="shared" si="29"/>
        <v>2310</v>
      </c>
      <c r="EC26" s="33"/>
      <c r="EG26" s="55"/>
      <c r="EH26"/>
      <c r="EJ26"/>
    </row>
    <row r="27" spans="1:144" x14ac:dyDescent="0.25">
      <c r="EA27" s="40">
        <v>10</v>
      </c>
      <c r="EB27" s="58">
        <f t="shared" si="29"/>
        <v>2640</v>
      </c>
      <c r="EC27" s="33"/>
      <c r="EH27"/>
      <c r="EJ27"/>
    </row>
    <row r="28" spans="1:144" x14ac:dyDescent="0.25">
      <c r="EA28" s="58">
        <v>10.5</v>
      </c>
      <c r="EB28" s="58">
        <f t="shared" si="29"/>
        <v>2970</v>
      </c>
      <c r="EC28" s="33"/>
      <c r="EH28"/>
      <c r="EJ28"/>
    </row>
    <row r="29" spans="1:144" x14ac:dyDescent="0.25">
      <c r="EA29" s="40">
        <v>11</v>
      </c>
      <c r="EB29" s="58">
        <f t="shared" si="29"/>
        <v>3300</v>
      </c>
      <c r="EC29" s="33"/>
      <c r="EH29"/>
      <c r="EJ29"/>
    </row>
    <row r="30" spans="1:144" x14ac:dyDescent="0.25">
      <c r="EA30" s="58">
        <v>11.5</v>
      </c>
      <c r="EB30" s="58">
        <f t="shared" si="29"/>
        <v>3630</v>
      </c>
      <c r="EC30" s="33"/>
      <c r="ED30" s="33"/>
      <c r="EH30"/>
      <c r="EJ30"/>
    </row>
    <row r="31" spans="1:144" x14ac:dyDescent="0.25">
      <c r="EA31" s="40">
        <v>12</v>
      </c>
      <c r="EB31" s="58">
        <f t="shared" si="29"/>
        <v>3960</v>
      </c>
      <c r="EC31" s="33"/>
      <c r="ED31" s="33"/>
      <c r="EH31"/>
      <c r="EJ31"/>
    </row>
    <row r="32" spans="1:144" x14ac:dyDescent="0.25">
      <c r="EA32" s="23"/>
      <c r="EB32" s="33"/>
      <c r="EC32" s="33"/>
      <c r="ED32" s="33"/>
      <c r="EH32"/>
      <c r="EJ32"/>
    </row>
    <row r="33" spans="12:140" x14ac:dyDescent="0.25">
      <c r="EA33" s="23"/>
      <c r="EB33" s="33"/>
      <c r="EC33" s="33"/>
      <c r="ED33" s="33"/>
      <c r="EH33"/>
      <c r="EJ33"/>
    </row>
    <row r="34" spans="12:140" x14ac:dyDescent="0.25">
      <c r="EA34" s="23"/>
      <c r="EB34" s="33"/>
      <c r="EC34" s="33"/>
      <c r="ED34" s="32"/>
      <c r="EH34"/>
      <c r="EJ34"/>
    </row>
    <row r="35" spans="12:140" x14ac:dyDescent="0.25">
      <c r="EA35" s="23"/>
      <c r="EB35" s="33"/>
      <c r="EC35" s="33"/>
      <c r="ED35" s="32"/>
      <c r="EH35"/>
      <c r="EJ35"/>
    </row>
    <row r="36" spans="12:140" x14ac:dyDescent="0.25">
      <c r="L36"/>
      <c r="N36"/>
      <c r="EA36" s="23"/>
      <c r="EB36" s="33"/>
      <c r="EC36" s="33"/>
      <c r="ED36" s="32"/>
      <c r="EG36"/>
      <c r="EH36"/>
      <c r="EJ36"/>
    </row>
    <row r="37" spans="12:140" x14ac:dyDescent="0.25">
      <c r="L37"/>
      <c r="N37"/>
      <c r="EA37" s="23"/>
      <c r="EB37" s="33"/>
      <c r="EC37" s="33"/>
      <c r="ED37" s="32"/>
      <c r="EE37" s="48"/>
      <c r="EG37"/>
      <c r="EH37"/>
      <c r="EJ37"/>
    </row>
    <row r="38" spans="12:140" x14ac:dyDescent="0.25">
      <c r="L38"/>
      <c r="N38"/>
      <c r="EA38" s="23"/>
      <c r="EB38" s="33"/>
      <c r="EC38" s="33"/>
      <c r="ED38" s="32"/>
      <c r="EE38" s="48"/>
      <c r="EG38"/>
      <c r="EH38"/>
      <c r="EJ38"/>
    </row>
    <row r="39" spans="12:140" x14ac:dyDescent="0.25">
      <c r="L39"/>
      <c r="N39"/>
      <c r="EA39" s="23"/>
      <c r="EB39" s="33"/>
      <c r="EC39" s="33"/>
      <c r="ED39" s="32"/>
      <c r="EE39" s="48"/>
      <c r="EG39"/>
      <c r="EH39"/>
      <c r="EJ39"/>
    </row>
    <row r="40" spans="12:140" x14ac:dyDescent="0.25">
      <c r="L40"/>
      <c r="N40"/>
      <c r="EA40" s="23"/>
      <c r="EB40" s="33"/>
      <c r="EC40" s="33"/>
      <c r="ED40" s="32"/>
      <c r="EE40" s="48"/>
      <c r="EG40"/>
      <c r="EH40"/>
      <c r="EJ40"/>
    </row>
    <row r="41" spans="12:140" x14ac:dyDescent="0.25">
      <c r="L41"/>
      <c r="N41"/>
      <c r="EA41" s="23"/>
      <c r="EB41" s="33"/>
      <c r="EC41" s="33"/>
      <c r="ED41" s="33"/>
      <c r="EG41"/>
      <c r="EH41"/>
      <c r="EJ41"/>
    </row>
    <row r="42" spans="12:140" x14ac:dyDescent="0.25">
      <c r="L42"/>
      <c r="N42"/>
      <c r="EA42" s="23"/>
      <c r="EB42" s="33"/>
      <c r="EC42" s="33"/>
      <c r="ED42" s="33"/>
      <c r="EG42"/>
      <c r="EH42"/>
      <c r="EJ42"/>
    </row>
  </sheetData>
  <mergeCells count="21">
    <mergeCell ref="DJ1:DL1"/>
    <mergeCell ref="EF1:EL1"/>
    <mergeCell ref="EA1:EE1"/>
    <mergeCell ref="CI1:CK1"/>
    <mergeCell ref="CL1:CO1"/>
    <mergeCell ref="CP1:CS1"/>
    <mergeCell ref="CT1:CZ1"/>
    <mergeCell ref="DA1:DF1"/>
    <mergeCell ref="DG1:DI1"/>
    <mergeCell ref="BT1:CB1"/>
    <mergeCell ref="A1:F1"/>
    <mergeCell ref="M1:P1"/>
    <mergeCell ref="S1:X1"/>
    <mergeCell ref="Y1:AE1"/>
    <mergeCell ref="AF1:AK1"/>
    <mergeCell ref="AL1:AR1"/>
    <mergeCell ref="AS1:BA1"/>
    <mergeCell ref="BB1:BE1"/>
    <mergeCell ref="BF1:BG1"/>
    <mergeCell ref="BK1:BM1"/>
    <mergeCell ref="BO1:BS1"/>
  </mergeCells>
  <conditionalFormatting sqref="V4:AR6 BV4:BW6 BK4:BS6">
    <cfRule type="cellIs" dxfId="9" priority="22" stopIfTrue="1" operator="equal">
      <formula>1</formula>
    </cfRule>
    <cfRule type="cellIs" dxfId="8" priority="23" stopIfTrue="1" operator="equal">
      <formula>2</formula>
    </cfRule>
  </conditionalFormatting>
  <conditionalFormatting sqref="V7 V9">
    <cfRule type="cellIs" dxfId="7" priority="21" stopIfTrue="1" operator="greaterThanOrEqual">
      <formula>0.62</formula>
    </cfRule>
  </conditionalFormatting>
  <conditionalFormatting sqref="V10">
    <cfRule type="cellIs" dxfId="6" priority="17" stopIfTrue="1" operator="greaterThanOrEqual">
      <formula>0.62</formula>
    </cfRule>
  </conditionalFormatting>
  <conditionalFormatting sqref="BG3:BG11">
    <cfRule type="cellIs" dxfId="5" priority="1" stopIfTrue="1" operator="equal">
      <formula>1</formula>
    </cfRule>
    <cfRule type="cellIs" dxfId="4" priority="2" stopIfTrue="1" operator="equal">
      <formula>2</formula>
    </cfRule>
  </conditionalFormatting>
  <conditionalFormatting sqref="V3:AR11">
    <cfRule type="cellIs" dxfId="3" priority="7" stopIfTrue="1" operator="equal">
      <formula>1</formula>
    </cfRule>
    <cfRule type="cellIs" dxfId="2" priority="8" stopIfTrue="1" operator="equal">
      <formula>2</formula>
    </cfRule>
  </conditionalFormatting>
  <conditionalFormatting sqref="BA3:BD11">
    <cfRule type="cellIs" dxfId="1" priority="3" stopIfTrue="1" operator="equal">
      <formula>1</formula>
    </cfRule>
    <cfRule type="cellIs" dxfId="0" priority="4" stopIfTrue="1" operator="equal">
      <formula>2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9" sqref="J2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Sprint</vt:lpstr>
      <vt:lpstr>Rout</vt:lpstr>
      <vt:lpstr>Sheet1</vt:lpstr>
    </vt:vector>
  </TitlesOfParts>
  <Company>Skyworks Solutions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satisfied Microsoft Office User</dc:creator>
  <cp:lastModifiedBy>Michael E Owens</cp:lastModifiedBy>
  <dcterms:created xsi:type="dcterms:W3CDTF">2014-08-28T14:45:31Z</dcterms:created>
  <dcterms:modified xsi:type="dcterms:W3CDTF">2017-08-13T16:39:14Z</dcterms:modified>
</cp:coreProperties>
</file>